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明细信息" sheetId="2" r:id="rId1"/>
  </sheets>
  <definedNames>
    <definedName name="_xlnm._FilterDatabase" localSheetId="0" hidden="1">明细信息!$A$4:$BF$173</definedName>
    <definedName name="_xlnm.Print_Area" localSheetId="0">明细信息!$A$1:$H$174</definedName>
    <definedName name="_xlnm.Print_Titles" localSheetId="0">明细信息!$3:$3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<sst xmlns="http://schemas.openxmlformats.org/spreadsheetml/2006/main" count="185" uniqueCount="185">
  <si>
    <t>附件2</t>
  </si>
  <si>
    <t xml:space="preserve">提前下达2025年基本公共卫生服务补助资金分配表              </t>
  </si>
  <si>
    <t>区划代码</t>
  </si>
  <si>
    <t>单位</t>
  </si>
  <si>
    <t>2023年常住人口
（万人）</t>
  </si>
  <si>
    <t>2025年省级以上财政补助比例</t>
  </si>
  <si>
    <t>其中：中央财政补助资金</t>
  </si>
  <si>
    <t>2025年省财政补助资金总额（按照99元/人测算）万元</t>
  </si>
  <si>
    <t>提前下达2025年省财政补助资金总额（按照94元/人测算）万元</t>
  </si>
  <si>
    <t>2025年第二批省财政补助资金总额（按照5元/人测算）万元</t>
  </si>
  <si>
    <t>栏次</t>
  </si>
  <si>
    <t>1栏</t>
  </si>
  <si>
    <t>2栏</t>
  </si>
  <si>
    <t>3栏=1栏*99元*0.3</t>
  </si>
  <si>
    <t>4栏=1栏*99元*（2栏-0.3）</t>
  </si>
  <si>
    <t>5栏=1栏*94元*（2栏-0.3）</t>
  </si>
  <si>
    <t>广东省</t>
  </si>
  <si>
    <t>广州市</t>
  </si>
  <si>
    <t>荔湾区</t>
  </si>
  <si>
    <t>越秀区</t>
  </si>
  <si>
    <t>海珠区</t>
  </si>
  <si>
    <t>天河区</t>
  </si>
  <si>
    <t>白云区</t>
  </si>
  <si>
    <t>黄埔区</t>
  </si>
  <si>
    <t>番禺区</t>
  </si>
  <si>
    <t>花都区</t>
  </si>
  <si>
    <t>南沙区</t>
  </si>
  <si>
    <t>从化区</t>
  </si>
  <si>
    <t>增城区</t>
  </si>
  <si>
    <t>韶关市</t>
  </si>
  <si>
    <t>武江区</t>
  </si>
  <si>
    <t>浈江区</t>
  </si>
  <si>
    <t>曲江区</t>
  </si>
  <si>
    <t>深圳市</t>
  </si>
  <si>
    <t>罗湖区</t>
  </si>
  <si>
    <t>福田区</t>
  </si>
  <si>
    <t>南山区</t>
  </si>
  <si>
    <t>宝安区</t>
  </si>
  <si>
    <t>龙岗区</t>
  </si>
  <si>
    <t>盐田区</t>
  </si>
  <si>
    <t>龙华区</t>
  </si>
  <si>
    <t>坪山区</t>
  </si>
  <si>
    <t>光明区</t>
  </si>
  <si>
    <t>深汕合作区</t>
  </si>
  <si>
    <t>珠海市</t>
  </si>
  <si>
    <t>珠海市本级</t>
  </si>
  <si>
    <t>其中：鹤洲新区</t>
  </si>
  <si>
    <t>珠海高新区</t>
  </si>
  <si>
    <t>香洲区</t>
  </si>
  <si>
    <t>斗门区</t>
  </si>
  <si>
    <t>金湾区</t>
  </si>
  <si>
    <t>汕头市</t>
  </si>
  <si>
    <t>龙湖区</t>
  </si>
  <si>
    <t>金平区</t>
  </si>
  <si>
    <t>濠江区</t>
  </si>
  <si>
    <t>潮阳区</t>
  </si>
  <si>
    <t>潮南区</t>
  </si>
  <si>
    <t>澄海区</t>
  </si>
  <si>
    <t>佛山市</t>
  </si>
  <si>
    <t>禅城区</t>
  </si>
  <si>
    <t>南海区</t>
  </si>
  <si>
    <t>顺德区</t>
  </si>
  <si>
    <t>三水区</t>
  </si>
  <si>
    <t>高明区</t>
  </si>
  <si>
    <t>江门市</t>
  </si>
  <si>
    <t>蓬江区</t>
  </si>
  <si>
    <t>江海区</t>
  </si>
  <si>
    <t>新会区</t>
  </si>
  <si>
    <t>湛江市</t>
  </si>
  <si>
    <t>湛江市本级</t>
  </si>
  <si>
    <t>其中：经开区</t>
  </si>
  <si>
    <t>赤坎区</t>
  </si>
  <si>
    <t>霞山区</t>
  </si>
  <si>
    <t>坡头区</t>
  </si>
  <si>
    <t>麻章区</t>
  </si>
  <si>
    <t>茂名市</t>
  </si>
  <si>
    <t>茂名市本级</t>
  </si>
  <si>
    <t>其中：滨海新区</t>
  </si>
  <si>
    <t>茂名高新区</t>
  </si>
  <si>
    <t>茂南区</t>
  </si>
  <si>
    <t>电白区</t>
  </si>
  <si>
    <t>肇庆市</t>
  </si>
  <si>
    <t>肇庆市本级</t>
  </si>
  <si>
    <t>其中：高新区</t>
  </si>
  <si>
    <t>端州区</t>
  </si>
  <si>
    <t>鼎湖区</t>
  </si>
  <si>
    <t>高要区</t>
  </si>
  <si>
    <t>惠州市</t>
  </si>
  <si>
    <t>惠州市本级</t>
  </si>
  <si>
    <t>其中：仲恺区</t>
  </si>
  <si>
    <t>大亚湾区</t>
  </si>
  <si>
    <t>惠城区</t>
  </si>
  <si>
    <t>惠阳区</t>
  </si>
  <si>
    <t>梅州市</t>
  </si>
  <si>
    <t>梅江区</t>
  </si>
  <si>
    <t>梅县区</t>
  </si>
  <si>
    <t>汕尾市</t>
  </si>
  <si>
    <t>汕尾市本级</t>
  </si>
  <si>
    <t>其中：红海湾开发区</t>
  </si>
  <si>
    <t>华侨管理区</t>
  </si>
  <si>
    <t>城区</t>
  </si>
  <si>
    <t>河源市</t>
  </si>
  <si>
    <t>河源市本级</t>
  </si>
  <si>
    <t>其中：江东新区（源城部分）</t>
  </si>
  <si>
    <t>江东新区（紫金部分）</t>
  </si>
  <si>
    <t>源城区</t>
  </si>
  <si>
    <t>阳江市</t>
  </si>
  <si>
    <t>阳江市本级</t>
  </si>
  <si>
    <t>其中：海陵区</t>
  </si>
  <si>
    <t>高新区</t>
  </si>
  <si>
    <t>江城区</t>
  </si>
  <si>
    <t>阳东区</t>
  </si>
  <si>
    <t>清远市</t>
  </si>
  <si>
    <t>清城区</t>
  </si>
  <si>
    <t>清新区</t>
  </si>
  <si>
    <t>东莞市</t>
  </si>
  <si>
    <t>中山市</t>
  </si>
  <si>
    <t>潮州市</t>
  </si>
  <si>
    <t>湘桥区</t>
  </si>
  <si>
    <t>潮安区</t>
  </si>
  <si>
    <t>揭阳市</t>
  </si>
  <si>
    <t>榕城区</t>
  </si>
  <si>
    <t>揭东区</t>
  </si>
  <si>
    <t>云浮市</t>
  </si>
  <si>
    <t>云城区</t>
  </si>
  <si>
    <t>云安区</t>
  </si>
  <si>
    <t>横琴粤澳深度合作区</t>
  </si>
  <si>
    <t>财政省直管县小计</t>
  </si>
  <si>
    <t>始兴县</t>
  </si>
  <si>
    <t>仁化县</t>
  </si>
  <si>
    <t>翁源县</t>
  </si>
  <si>
    <t>乳源县</t>
  </si>
  <si>
    <t>新丰县</t>
  </si>
  <si>
    <t>乐昌市</t>
  </si>
  <si>
    <t>南雄市</t>
  </si>
  <si>
    <t>南澳县</t>
  </si>
  <si>
    <t>市卫生健康局</t>
  </si>
  <si>
    <t>开平市</t>
  </si>
  <si>
    <t>鹤山市</t>
  </si>
  <si>
    <t>恩平市</t>
  </si>
  <si>
    <t>遂溪县</t>
  </si>
  <si>
    <t>徐闻县</t>
  </si>
  <si>
    <t>廉江市</t>
  </si>
  <si>
    <t>雷州市</t>
  </si>
  <si>
    <t>吴川市</t>
  </si>
  <si>
    <t>信宜市</t>
  </si>
  <si>
    <t>高州市</t>
  </si>
  <si>
    <t>化州市</t>
  </si>
  <si>
    <t>广宁县</t>
  </si>
  <si>
    <t>怀集县</t>
  </si>
  <si>
    <t>封开县</t>
  </si>
  <si>
    <t>德庆县</t>
  </si>
  <si>
    <t>四会市</t>
  </si>
  <si>
    <t>博罗县</t>
  </si>
  <si>
    <t>惠东县</t>
  </si>
  <si>
    <t>龙门县</t>
  </si>
  <si>
    <t>大埔县</t>
  </si>
  <si>
    <t>丰顺县</t>
  </si>
  <si>
    <t>五华县</t>
  </si>
  <si>
    <t>平远县</t>
  </si>
  <si>
    <t>蕉岭县</t>
  </si>
  <si>
    <t>兴宁市</t>
  </si>
  <si>
    <t>海丰县</t>
  </si>
  <si>
    <t>陆河县</t>
  </si>
  <si>
    <t>陆丰市</t>
  </si>
  <si>
    <t>紫金县</t>
  </si>
  <si>
    <t>龙川县</t>
  </si>
  <si>
    <t>连平县</t>
  </si>
  <si>
    <t>和平县</t>
  </si>
  <si>
    <t>东源县</t>
  </si>
  <si>
    <t>阳西县</t>
  </si>
  <si>
    <t>阳春市</t>
  </si>
  <si>
    <t>佛冈县</t>
  </si>
  <si>
    <t>阳山县</t>
  </si>
  <si>
    <t>连山县</t>
  </si>
  <si>
    <t>连南县</t>
  </si>
  <si>
    <t>英德市</t>
  </si>
  <si>
    <t>连州市</t>
  </si>
  <si>
    <t>饶平县</t>
  </si>
  <si>
    <t>普宁市</t>
  </si>
  <si>
    <t>揭西县</t>
  </si>
  <si>
    <t>惠来县</t>
  </si>
  <si>
    <t>新兴县</t>
  </si>
  <si>
    <t>郁南县</t>
  </si>
  <si>
    <t>罗定市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</si>
</sst>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color theme="1"/>
      <name val="黑体"/>
      <charset val="134"/>
    </font>
    <font>
      <b/>
      <sz val="22"/>
      <name val="宋体"/>
      <charset val="134"/>
    </font>
    <font>
      <sz val="12"/>
      <color theme="1"/>
      <name val="黑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b/>
      <sz val="12"/>
      <name val="仿宋_GB2312"/>
      <charset val="134"/>
    </font>
    <font>
      <b/>
      <sz val="10"/>
      <name val="宋体"/>
      <charset val="134"/>
    </font>
    <font>
      <sz val="12"/>
      <color theme="1" tint="0.05"/>
      <name val="仿宋_GB2312"/>
      <charset val="134"/>
    </font>
    <font>
      <sz val="10"/>
      <color rgb="FFFF0000"/>
      <name val="宋体"/>
      <charset val="134"/>
      <scheme val="minor"/>
    </font>
    <font>
      <b/>
      <sz val="10"/>
      <color theme="1" tint="0.05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/>
  </cellStyleXfs>
  <cellXfs count="5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176" fontId="1" fillId="0" borderId="0" xfId="0" applyNumberFormat="1" applyFont="1" applyBorder="1">
      <alignment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3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177" fontId="2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right" vertical="center" wrapText="1"/>
    </xf>
    <xf numFmtId="177" fontId="1" fillId="0" borderId="1" xfId="0" applyNumberFormat="1" applyFont="1" applyBorder="1" applyAlignment="1">
      <alignment horizontal="right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right" vertical="center" wrapText="1"/>
    </xf>
    <xf numFmtId="177" fontId="14" fillId="0" borderId="1" xfId="0" applyNumberFormat="1" applyFont="1" applyFill="1" applyBorder="1" applyAlignment="1">
      <alignment horizontal="right" vertical="center"/>
    </xf>
    <xf numFmtId="176" fontId="2" fillId="0" borderId="0" xfId="0" applyNumberFormat="1" applyFont="1" applyBorder="1" applyAlignment="1">
      <alignment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0" fontId="16" fillId="0" borderId="0" xfId="0" applyNumberFormat="1" applyFont="1" applyFill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 wrapText="1"/>
    </xf>
    <xf numFmtId="176" fontId="1" fillId="0" borderId="0" xfId="0" applyNumberFormat="1" applyFont="1" applyFill="1" applyBorder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BF267"/>
  <sheetViews>
    <sheetView tabSelected="1" zoomScale="90" zoomScaleNormal="90" workbookViewId="0">
      <pane ySplit="3" topLeftCell="A4" activePane="bottomLeft" state="frozen"/>
      <selection/>
      <selection pane="bottomLeft" activeCell="C125" sqref="C125"/>
    </sheetView>
  </sheetViews>
  <sheetFormatPr defaultColWidth="8.89166666666667" defaultRowHeight="16" customHeight="1"/>
  <cols>
    <col min="1" max="1" width="9.99166666666667" style="6" hidden="1" customWidth="1"/>
    <col min="2" max="2" width="18.5" style="6" customWidth="1"/>
    <col min="3" max="3" width="14.775" style="7" customWidth="1"/>
    <col min="4" max="4" width="13.7416666666667" style="6" customWidth="1"/>
    <col min="5" max="5" width="22.25" style="6" customWidth="1"/>
    <col min="6" max="6" width="20.75" style="6" customWidth="1"/>
    <col min="7" max="7" width="15.375" style="1" customWidth="1"/>
    <col min="8" max="8" width="16.625" style="6" hidden="1" customWidth="1"/>
    <col min="9" max="11" width="8.89166666666667" style="1"/>
    <col min="12" max="12" width="11.125" style="8"/>
    <col min="13" max="16384" width="8.89166666666667" style="1"/>
  </cols>
  <sheetData>
    <row r="1" ht="30" customHeight="1" spans="1:2">
      <c r="A1" s="9"/>
      <c r="B1" s="9" t="s">
        <v>0</v>
      </c>
    </row>
    <row r="2" s="1" customFormat="1" ht="32" customHeight="1" spans="1:12">
      <c r="A2" s="10" t="s">
        <v>1</v>
      </c>
      <c r="B2" s="10"/>
      <c r="C2" s="10"/>
      <c r="D2" s="10"/>
      <c r="E2" s="10"/>
      <c r="F2" s="10"/>
      <c r="G2" s="10"/>
      <c r="H2" s="10"/>
      <c r="L2" s="8"/>
    </row>
    <row r="3" s="2" customFormat="1" ht="95" customHeight="1" spans="1:12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3" t="s">
        <v>9</v>
      </c>
      <c r="L3" s="37"/>
    </row>
    <row r="4" s="3" customFormat="1" ht="53" customHeight="1" spans="1:12">
      <c r="A4" s="14"/>
      <c r="B4" s="15" t="s">
        <v>10</v>
      </c>
      <c r="C4" s="16" t="s">
        <v>11</v>
      </c>
      <c r="D4" s="17" t="s">
        <v>12</v>
      </c>
      <c r="E4" s="17" t="s">
        <v>13</v>
      </c>
      <c r="F4" s="18" t="s">
        <v>14</v>
      </c>
      <c r="G4" s="18" t="s">
        <v>15</v>
      </c>
      <c r="H4" s="19"/>
      <c r="L4" s="38"/>
    </row>
    <row r="5" s="1" customFormat="1" hidden="1" customHeight="1" spans="1:12">
      <c r="A5" s="20">
        <v>44</v>
      </c>
      <c r="B5" s="20" t="s">
        <v>16</v>
      </c>
      <c r="C5" s="21">
        <f>SUM(C6+C18+C22+C33+C40+C47+C53+C57+C64+C70+C76+C82+C85+C90+C95+C101+C104+C105+C106+C109+C112++C115+C116)</f>
        <v>12706.03</v>
      </c>
      <c r="D5" s="22"/>
      <c r="E5" s="23">
        <f>SUM(E6+E18+E22+E33+E40+E47+E53+E57+E64+E70+E76+E82+E85+E90+E95+E101+E104+E105+E106+E109+E112++E115+E116)</f>
        <v>377369.17</v>
      </c>
      <c r="F5" s="23">
        <f>SUM(F6+F18+F22+F33+F40+F47+F53+F57+F64+F70+F76+F82+F85+F90+F95+F101+F104+F105+F106+F109+F112++F115+F116)</f>
        <v>340520.92</v>
      </c>
      <c r="G5" s="23">
        <f>SUM(G6+G18+G22+G33+G40+G47+G53+G57+G64+G70+G76+G82+G85+G90+G95+G101+G104+G105+G106+G109+G112++G115+G116)</f>
        <v>323322.88</v>
      </c>
      <c r="H5" s="24">
        <f>SUM(H6+H18+H22+H33+H40+H47+H53+H57+H64+H70+H76+H82+H85+H90+H95+H101+H104+H105+H106+H109+H112++H115+H116)</f>
        <v>17198.04</v>
      </c>
      <c r="L5" s="8"/>
    </row>
    <row r="6" s="1" customFormat="1" hidden="1" customHeight="1" spans="1:12">
      <c r="A6" s="20">
        <v>4401</v>
      </c>
      <c r="B6" s="20" t="s">
        <v>17</v>
      </c>
      <c r="C6" s="21">
        <f t="shared" ref="C6:H6" si="0">SUM(C7:C17)</f>
        <v>1882.7</v>
      </c>
      <c r="D6" s="22"/>
      <c r="E6" s="23">
        <f t="shared" si="0"/>
        <v>55916.19</v>
      </c>
      <c r="F6" s="23">
        <f t="shared" si="0"/>
        <v>0</v>
      </c>
      <c r="G6" s="23">
        <f t="shared" si="0"/>
        <v>0</v>
      </c>
      <c r="H6" s="24">
        <f t="shared" si="0"/>
        <v>0</v>
      </c>
      <c r="L6" s="8"/>
    </row>
    <row r="7" s="1" customFormat="1" hidden="1" customHeight="1" spans="1:12">
      <c r="A7" s="25">
        <v>440103</v>
      </c>
      <c r="B7" s="25" t="s">
        <v>18</v>
      </c>
      <c r="C7" s="26">
        <v>113.3</v>
      </c>
      <c r="D7" s="25">
        <v>0.3</v>
      </c>
      <c r="E7" s="27">
        <f>ROUND(C7*99*0.3,2)</f>
        <v>3365.01</v>
      </c>
      <c r="F7" s="27">
        <f t="shared" ref="F7:F17" si="1">ROUND(C7*(D7-0.3)*99,2)</f>
        <v>0</v>
      </c>
      <c r="G7" s="27">
        <f t="shared" ref="G7:G17" si="2">ROUND(C7*(D7-0.3)*94,2)</f>
        <v>0</v>
      </c>
      <c r="H7" s="28">
        <f>F7-G7</f>
        <v>0</v>
      </c>
      <c r="L7" s="8"/>
    </row>
    <row r="8" s="1" customFormat="1" hidden="1" customHeight="1" spans="1:12">
      <c r="A8" s="25">
        <v>440104</v>
      </c>
      <c r="B8" s="25" t="s">
        <v>19</v>
      </c>
      <c r="C8" s="26">
        <v>96</v>
      </c>
      <c r="D8" s="25">
        <v>0.3</v>
      </c>
      <c r="E8" s="27">
        <f t="shared" ref="E8:E17" si="3">ROUND(C8*99*0.3,2)</f>
        <v>2851.2</v>
      </c>
      <c r="F8" s="27">
        <f t="shared" si="1"/>
        <v>0</v>
      </c>
      <c r="G8" s="27">
        <f t="shared" si="2"/>
        <v>0</v>
      </c>
      <c r="H8" s="28">
        <f t="shared" ref="H8:H39" si="4">F8-G8</f>
        <v>0</v>
      </c>
      <c r="L8" s="8"/>
    </row>
    <row r="9" s="1" customFormat="1" hidden="1" customHeight="1" spans="1:12">
      <c r="A9" s="25">
        <v>440105</v>
      </c>
      <c r="B9" s="25" t="s">
        <v>20</v>
      </c>
      <c r="C9" s="26">
        <v>176.83</v>
      </c>
      <c r="D9" s="25">
        <v>0.3</v>
      </c>
      <c r="E9" s="27">
        <f t="shared" si="3"/>
        <v>5251.85</v>
      </c>
      <c r="F9" s="27">
        <f t="shared" si="1"/>
        <v>0</v>
      </c>
      <c r="G9" s="27">
        <f t="shared" si="2"/>
        <v>0</v>
      </c>
      <c r="H9" s="28">
        <f t="shared" si="4"/>
        <v>0</v>
      </c>
      <c r="L9" s="8"/>
    </row>
    <row r="10" s="1" customFormat="1" hidden="1" customHeight="1" spans="1:12">
      <c r="A10" s="25">
        <v>440106</v>
      </c>
      <c r="B10" s="25" t="s">
        <v>21</v>
      </c>
      <c r="C10" s="26">
        <v>223.8</v>
      </c>
      <c r="D10" s="25">
        <v>0.3</v>
      </c>
      <c r="E10" s="27">
        <f t="shared" si="3"/>
        <v>6646.86</v>
      </c>
      <c r="F10" s="27">
        <f t="shared" si="1"/>
        <v>0</v>
      </c>
      <c r="G10" s="27">
        <f t="shared" si="2"/>
        <v>0</v>
      </c>
      <c r="H10" s="28">
        <f t="shared" si="4"/>
        <v>0</v>
      </c>
      <c r="L10" s="8"/>
    </row>
    <row r="11" s="1" customFormat="1" hidden="1" customHeight="1" spans="1:12">
      <c r="A11" s="25">
        <v>440111</v>
      </c>
      <c r="B11" s="25" t="s">
        <v>22</v>
      </c>
      <c r="C11" s="26">
        <v>366.68</v>
      </c>
      <c r="D11" s="25">
        <v>0.3</v>
      </c>
      <c r="E11" s="27">
        <f t="shared" si="3"/>
        <v>10890.4</v>
      </c>
      <c r="F11" s="27">
        <f t="shared" si="1"/>
        <v>0</v>
      </c>
      <c r="G11" s="27">
        <f t="shared" si="2"/>
        <v>0</v>
      </c>
      <c r="H11" s="28">
        <f t="shared" si="4"/>
        <v>0</v>
      </c>
      <c r="L11" s="8"/>
    </row>
    <row r="12" s="1" customFormat="1" hidden="1" customHeight="1" spans="1:12">
      <c r="A12" s="25">
        <v>440112</v>
      </c>
      <c r="B12" s="25" t="s">
        <v>23</v>
      </c>
      <c r="C12" s="26">
        <v>122.21</v>
      </c>
      <c r="D12" s="25">
        <v>0.3</v>
      </c>
      <c r="E12" s="27">
        <f t="shared" si="3"/>
        <v>3629.64</v>
      </c>
      <c r="F12" s="27">
        <f t="shared" si="1"/>
        <v>0</v>
      </c>
      <c r="G12" s="27">
        <f t="shared" si="2"/>
        <v>0</v>
      </c>
      <c r="H12" s="28">
        <f t="shared" si="4"/>
        <v>0</v>
      </c>
      <c r="L12" s="8"/>
    </row>
    <row r="13" s="1" customFormat="1" hidden="1" customHeight="1" spans="1:12">
      <c r="A13" s="25">
        <v>440113</v>
      </c>
      <c r="B13" s="25" t="s">
        <v>24</v>
      </c>
      <c r="C13" s="26">
        <v>282.29</v>
      </c>
      <c r="D13" s="25">
        <v>0.3</v>
      </c>
      <c r="E13" s="27">
        <f t="shared" si="3"/>
        <v>8384.01</v>
      </c>
      <c r="F13" s="27">
        <f t="shared" si="1"/>
        <v>0</v>
      </c>
      <c r="G13" s="27">
        <f t="shared" si="2"/>
        <v>0</v>
      </c>
      <c r="H13" s="28">
        <f t="shared" si="4"/>
        <v>0</v>
      </c>
      <c r="L13" s="8"/>
    </row>
    <row r="14" s="1" customFormat="1" hidden="1" customHeight="1" spans="1:12">
      <c r="A14" s="25">
        <v>440114</v>
      </c>
      <c r="B14" s="25" t="s">
        <v>25</v>
      </c>
      <c r="C14" s="26">
        <v>172.87</v>
      </c>
      <c r="D14" s="25">
        <v>0.3</v>
      </c>
      <c r="E14" s="27">
        <f t="shared" si="3"/>
        <v>5134.24</v>
      </c>
      <c r="F14" s="27">
        <f t="shared" si="1"/>
        <v>0</v>
      </c>
      <c r="G14" s="27">
        <f t="shared" si="2"/>
        <v>0</v>
      </c>
      <c r="H14" s="28">
        <f t="shared" si="4"/>
        <v>0</v>
      </c>
      <c r="L14" s="8"/>
    </row>
    <row r="15" s="1" customFormat="1" hidden="1" customHeight="1" spans="1:12">
      <c r="A15" s="25">
        <v>440115</v>
      </c>
      <c r="B15" s="25" t="s">
        <v>26</v>
      </c>
      <c r="C15" s="26">
        <v>96.79</v>
      </c>
      <c r="D15" s="25">
        <v>0.3</v>
      </c>
      <c r="E15" s="27">
        <f t="shared" si="3"/>
        <v>2874.66</v>
      </c>
      <c r="F15" s="27">
        <f t="shared" si="1"/>
        <v>0</v>
      </c>
      <c r="G15" s="27">
        <f t="shared" si="2"/>
        <v>0</v>
      </c>
      <c r="H15" s="28">
        <f t="shared" si="4"/>
        <v>0</v>
      </c>
      <c r="L15" s="8"/>
    </row>
    <row r="16" s="1" customFormat="1" hidden="1" customHeight="1" spans="1:12">
      <c r="A16" s="25">
        <v>440117</v>
      </c>
      <c r="B16" s="25" t="s">
        <v>27</v>
      </c>
      <c r="C16" s="26">
        <v>73.26</v>
      </c>
      <c r="D16" s="25">
        <v>0.3</v>
      </c>
      <c r="E16" s="27">
        <f t="shared" si="3"/>
        <v>2175.82</v>
      </c>
      <c r="F16" s="27">
        <f t="shared" si="1"/>
        <v>0</v>
      </c>
      <c r="G16" s="27">
        <f t="shared" si="2"/>
        <v>0</v>
      </c>
      <c r="H16" s="28">
        <f t="shared" si="4"/>
        <v>0</v>
      </c>
      <c r="L16" s="8"/>
    </row>
    <row r="17" s="1" customFormat="1" hidden="1" customHeight="1" spans="1:12">
      <c r="A17" s="25">
        <v>440118</v>
      </c>
      <c r="B17" s="25" t="s">
        <v>28</v>
      </c>
      <c r="C17" s="26">
        <v>158.67</v>
      </c>
      <c r="D17" s="25">
        <v>0.3</v>
      </c>
      <c r="E17" s="27">
        <f t="shared" si="3"/>
        <v>4712.5</v>
      </c>
      <c r="F17" s="27">
        <f t="shared" si="1"/>
        <v>0</v>
      </c>
      <c r="G17" s="27">
        <f t="shared" si="2"/>
        <v>0</v>
      </c>
      <c r="H17" s="28">
        <f t="shared" si="4"/>
        <v>0</v>
      </c>
      <c r="L17" s="8"/>
    </row>
    <row r="18" s="1" customFormat="1" hidden="1" customHeight="1" spans="1:12">
      <c r="A18" s="20">
        <v>4402</v>
      </c>
      <c r="B18" s="20" t="s">
        <v>29</v>
      </c>
      <c r="C18" s="21">
        <f t="shared" ref="C18:H18" si="5">SUM(C19:C21)</f>
        <v>103.62</v>
      </c>
      <c r="D18" s="22"/>
      <c r="E18" s="23">
        <f t="shared" si="5"/>
        <v>3077.51</v>
      </c>
      <c r="F18" s="23">
        <f t="shared" si="5"/>
        <v>5642.12</v>
      </c>
      <c r="G18" s="23">
        <f t="shared" si="5"/>
        <v>5357.15</v>
      </c>
      <c r="H18" s="24">
        <f t="shared" si="5"/>
        <v>284.97</v>
      </c>
      <c r="L18" s="8"/>
    </row>
    <row r="19" s="1" customFormat="1" hidden="1" customHeight="1" spans="1:12">
      <c r="A19" s="25">
        <v>440203</v>
      </c>
      <c r="B19" s="25" t="s">
        <v>30</v>
      </c>
      <c r="C19" s="26">
        <v>38.39</v>
      </c>
      <c r="D19" s="25">
        <v>0.85</v>
      </c>
      <c r="E19" s="27">
        <f>ROUND(C19*99*0.3,2)</f>
        <v>1140.18</v>
      </c>
      <c r="F19" s="27">
        <f t="shared" ref="F19:F21" si="6">ROUND(C19*(D19-0.3)*99,2)</f>
        <v>2090.34</v>
      </c>
      <c r="G19" s="27">
        <f t="shared" ref="G19:G32" si="7">ROUND(C19*(D19-0.3)*94,2)</f>
        <v>1984.76</v>
      </c>
      <c r="H19" s="28">
        <f t="shared" si="4"/>
        <v>105.58</v>
      </c>
      <c r="L19" s="8"/>
    </row>
    <row r="20" s="1" customFormat="1" hidden="1" customHeight="1" spans="1:12">
      <c r="A20" s="25">
        <v>440204</v>
      </c>
      <c r="B20" s="25" t="s">
        <v>31</v>
      </c>
      <c r="C20" s="26">
        <v>36.13</v>
      </c>
      <c r="D20" s="25">
        <v>0.85</v>
      </c>
      <c r="E20" s="27">
        <f>ROUND(C20*99*0.3,2)</f>
        <v>1073.06</v>
      </c>
      <c r="F20" s="27">
        <f t="shared" si="6"/>
        <v>1967.28</v>
      </c>
      <c r="G20" s="27">
        <f t="shared" si="7"/>
        <v>1867.92</v>
      </c>
      <c r="H20" s="28">
        <f t="shared" si="4"/>
        <v>99.3599999999999</v>
      </c>
      <c r="L20" s="8"/>
    </row>
    <row r="21" s="1" customFormat="1" hidden="1" customHeight="1" spans="1:12">
      <c r="A21" s="25">
        <v>440205</v>
      </c>
      <c r="B21" s="25" t="s">
        <v>32</v>
      </c>
      <c r="C21" s="26">
        <v>29.1</v>
      </c>
      <c r="D21" s="25">
        <v>0.85</v>
      </c>
      <c r="E21" s="27">
        <f>ROUND(C21*99*0.3,2)</f>
        <v>864.27</v>
      </c>
      <c r="F21" s="27">
        <f t="shared" si="6"/>
        <v>1584.5</v>
      </c>
      <c r="G21" s="27">
        <f t="shared" si="7"/>
        <v>1504.47</v>
      </c>
      <c r="H21" s="28">
        <f t="shared" si="4"/>
        <v>80.03</v>
      </c>
      <c r="L21" s="8"/>
    </row>
    <row r="22" s="1" customFormat="1" hidden="1" customHeight="1" spans="1:12">
      <c r="A22" s="20">
        <v>4403</v>
      </c>
      <c r="B22" s="20" t="s">
        <v>33</v>
      </c>
      <c r="C22" s="21">
        <f t="shared" ref="C22:H22" si="8">SUM(C23:C32)</f>
        <v>1779.01</v>
      </c>
      <c r="D22" s="22"/>
      <c r="E22" s="23">
        <f t="shared" si="8"/>
        <v>52836.6</v>
      </c>
      <c r="F22" s="23">
        <f t="shared" si="8"/>
        <v>0</v>
      </c>
      <c r="G22" s="23">
        <f t="shared" si="8"/>
        <v>0</v>
      </c>
      <c r="H22" s="24">
        <f t="shared" si="8"/>
        <v>0</v>
      </c>
      <c r="L22" s="8"/>
    </row>
    <row r="23" s="1" customFormat="1" hidden="1" customHeight="1" spans="1:12">
      <c r="A23" s="25">
        <v>440303</v>
      </c>
      <c r="B23" s="25" t="s">
        <v>34</v>
      </c>
      <c r="C23" s="29">
        <v>103.46</v>
      </c>
      <c r="D23" s="25">
        <v>0.3</v>
      </c>
      <c r="E23" s="27">
        <f>ROUND(C23*99*0.3,2)</f>
        <v>3072.76</v>
      </c>
      <c r="F23" s="27">
        <f t="shared" ref="F23:F32" si="9">ROUND(C23*(D23-0.3)*99,2)</f>
        <v>0</v>
      </c>
      <c r="G23" s="27">
        <f t="shared" si="7"/>
        <v>0</v>
      </c>
      <c r="H23" s="28">
        <f t="shared" si="4"/>
        <v>0</v>
      </c>
      <c r="L23" s="8"/>
    </row>
    <row r="24" s="1" customFormat="1" hidden="1" customHeight="1" spans="1:12">
      <c r="A24" s="25">
        <v>440304</v>
      </c>
      <c r="B24" s="25" t="s">
        <v>35</v>
      </c>
      <c r="C24" s="29">
        <v>152.1</v>
      </c>
      <c r="D24" s="25">
        <v>0.3</v>
      </c>
      <c r="E24" s="27">
        <f t="shared" ref="E24:E33" si="10">ROUND(C24*99*0.3,2)</f>
        <v>4517.37</v>
      </c>
      <c r="F24" s="27">
        <f t="shared" si="9"/>
        <v>0</v>
      </c>
      <c r="G24" s="27">
        <f t="shared" si="7"/>
        <v>0</v>
      </c>
      <c r="H24" s="28">
        <f t="shared" si="4"/>
        <v>0</v>
      </c>
      <c r="L24" s="8"/>
    </row>
    <row r="25" s="1" customFormat="1" hidden="1" customHeight="1" spans="1:12">
      <c r="A25" s="25">
        <v>440305</v>
      </c>
      <c r="B25" s="25" t="s">
        <v>36</v>
      </c>
      <c r="C25" s="29">
        <v>181.86</v>
      </c>
      <c r="D25" s="25">
        <v>0.3</v>
      </c>
      <c r="E25" s="27">
        <f t="shared" si="10"/>
        <v>5401.24</v>
      </c>
      <c r="F25" s="27">
        <f t="shared" si="9"/>
        <v>0</v>
      </c>
      <c r="G25" s="27">
        <f t="shared" si="7"/>
        <v>0</v>
      </c>
      <c r="H25" s="28">
        <f t="shared" si="4"/>
        <v>0</v>
      </c>
      <c r="L25" s="8"/>
    </row>
    <row r="26" s="1" customFormat="1" hidden="1" customHeight="1" spans="1:12">
      <c r="A26" s="25">
        <v>440306</v>
      </c>
      <c r="B26" s="25" t="s">
        <v>37</v>
      </c>
      <c r="C26" s="29">
        <v>456.54</v>
      </c>
      <c r="D26" s="25">
        <v>0.3</v>
      </c>
      <c r="E26" s="27">
        <f t="shared" si="10"/>
        <v>13559.24</v>
      </c>
      <c r="F26" s="27">
        <f t="shared" si="9"/>
        <v>0</v>
      </c>
      <c r="G26" s="27">
        <f t="shared" si="7"/>
        <v>0</v>
      </c>
      <c r="H26" s="28">
        <f t="shared" si="4"/>
        <v>0</v>
      </c>
      <c r="L26" s="8"/>
    </row>
    <row r="27" s="1" customFormat="1" hidden="1" customHeight="1" spans="1:12">
      <c r="A27" s="25">
        <v>440307</v>
      </c>
      <c r="B27" s="30" t="s">
        <v>38</v>
      </c>
      <c r="C27" s="26">
        <v>426.53</v>
      </c>
      <c r="D27" s="25">
        <v>0.3</v>
      </c>
      <c r="E27" s="27">
        <f t="shared" si="10"/>
        <v>12667.94</v>
      </c>
      <c r="F27" s="27">
        <f t="shared" si="9"/>
        <v>0</v>
      </c>
      <c r="G27" s="27">
        <f t="shared" si="7"/>
        <v>0</v>
      </c>
      <c r="H27" s="28">
        <f t="shared" si="4"/>
        <v>0</v>
      </c>
      <c r="L27" s="8"/>
    </row>
    <row r="28" s="1" customFormat="1" hidden="1" customHeight="1" spans="1:12">
      <c r="A28" s="25">
        <v>440308</v>
      </c>
      <c r="B28" s="25" t="s">
        <v>39</v>
      </c>
      <c r="C28" s="29">
        <v>21.24</v>
      </c>
      <c r="D28" s="25">
        <v>0.3</v>
      </c>
      <c r="E28" s="27">
        <f t="shared" si="10"/>
        <v>630.83</v>
      </c>
      <c r="F28" s="27">
        <f t="shared" si="9"/>
        <v>0</v>
      </c>
      <c r="G28" s="27">
        <f t="shared" si="7"/>
        <v>0</v>
      </c>
      <c r="H28" s="28">
        <f t="shared" si="4"/>
        <v>0</v>
      </c>
      <c r="L28" s="8"/>
    </row>
    <row r="29" s="1" customFormat="1" hidden="1" customHeight="1" spans="1:12">
      <c r="A29" s="25">
        <v>440309</v>
      </c>
      <c r="B29" s="25" t="s">
        <v>40</v>
      </c>
      <c r="C29" s="29">
        <v>251.84</v>
      </c>
      <c r="D29" s="25">
        <v>0.3</v>
      </c>
      <c r="E29" s="27">
        <f t="shared" si="10"/>
        <v>7479.65</v>
      </c>
      <c r="F29" s="27">
        <f t="shared" si="9"/>
        <v>0</v>
      </c>
      <c r="G29" s="27">
        <f t="shared" si="7"/>
        <v>0</v>
      </c>
      <c r="H29" s="28">
        <f t="shared" si="4"/>
        <v>0</v>
      </c>
      <c r="L29" s="8"/>
    </row>
    <row r="30" s="1" customFormat="1" hidden="1" customHeight="1" spans="1:12">
      <c r="A30" s="25">
        <v>440310</v>
      </c>
      <c r="B30" s="25" t="s">
        <v>41</v>
      </c>
      <c r="C30" s="29">
        <v>61.61</v>
      </c>
      <c r="D30" s="25">
        <v>0.3</v>
      </c>
      <c r="E30" s="27">
        <f t="shared" si="10"/>
        <v>1829.82</v>
      </c>
      <c r="F30" s="27">
        <f t="shared" si="9"/>
        <v>0</v>
      </c>
      <c r="G30" s="27">
        <f t="shared" si="7"/>
        <v>0</v>
      </c>
      <c r="H30" s="28">
        <f t="shared" si="4"/>
        <v>0</v>
      </c>
      <c r="L30" s="8"/>
    </row>
    <row r="31" s="1" customFormat="1" hidden="1" customHeight="1" spans="1:12">
      <c r="A31" s="25">
        <v>440311</v>
      </c>
      <c r="B31" s="25" t="s">
        <v>42</v>
      </c>
      <c r="C31" s="29">
        <v>115.9</v>
      </c>
      <c r="D31" s="25">
        <v>0.3</v>
      </c>
      <c r="E31" s="27">
        <f t="shared" si="10"/>
        <v>3442.23</v>
      </c>
      <c r="F31" s="27">
        <f t="shared" si="9"/>
        <v>0</v>
      </c>
      <c r="G31" s="27">
        <f t="shared" si="7"/>
        <v>0</v>
      </c>
      <c r="H31" s="28">
        <f t="shared" si="4"/>
        <v>0</v>
      </c>
      <c r="L31" s="8"/>
    </row>
    <row r="32" s="1" customFormat="1" hidden="1" customHeight="1" spans="1:12">
      <c r="A32" s="25">
        <v>440372</v>
      </c>
      <c r="B32" s="25" t="s">
        <v>43</v>
      </c>
      <c r="C32" s="29">
        <v>7.93</v>
      </c>
      <c r="D32" s="25">
        <v>0.3</v>
      </c>
      <c r="E32" s="27">
        <f t="shared" si="10"/>
        <v>235.52</v>
      </c>
      <c r="F32" s="27">
        <f t="shared" si="9"/>
        <v>0</v>
      </c>
      <c r="G32" s="27">
        <f t="shared" si="7"/>
        <v>0</v>
      </c>
      <c r="H32" s="28">
        <f t="shared" si="4"/>
        <v>0</v>
      </c>
      <c r="L32" s="8"/>
    </row>
    <row r="33" s="1" customFormat="1" hidden="1" customHeight="1" spans="1:12">
      <c r="A33" s="20">
        <v>4404</v>
      </c>
      <c r="B33" s="20" t="s">
        <v>44</v>
      </c>
      <c r="C33" s="21">
        <f t="shared" ref="C33:H33" si="11">SUM(C35:C39)</f>
        <v>244.8</v>
      </c>
      <c r="D33" s="22"/>
      <c r="E33" s="23">
        <f>SUM(E35:E39)</f>
        <v>7270.56</v>
      </c>
      <c r="F33" s="23">
        <f t="shared" si="11"/>
        <v>0</v>
      </c>
      <c r="G33" s="23">
        <f t="shared" si="11"/>
        <v>0</v>
      </c>
      <c r="H33" s="24">
        <f t="shared" si="11"/>
        <v>0</v>
      </c>
      <c r="L33" s="8"/>
    </row>
    <row r="34" s="1" customFormat="1" hidden="1" customHeight="1" spans="1:12">
      <c r="A34" s="20"/>
      <c r="B34" s="31" t="s">
        <v>45</v>
      </c>
      <c r="C34" s="32">
        <f t="shared" ref="C34:H34" si="12">SUM(C35:C36)</f>
        <v>22.4</v>
      </c>
      <c r="D34" s="25"/>
      <c r="E34" s="27">
        <f t="shared" si="12"/>
        <v>665.28</v>
      </c>
      <c r="F34" s="27">
        <f t="shared" si="12"/>
        <v>0</v>
      </c>
      <c r="G34" s="27">
        <f t="shared" si="12"/>
        <v>0</v>
      </c>
      <c r="H34" s="28">
        <f t="shared" si="12"/>
        <v>0</v>
      </c>
      <c r="L34" s="8"/>
    </row>
    <row r="35" s="1" customFormat="1" hidden="1" customHeight="1" spans="1:12">
      <c r="A35" s="25">
        <v>440412</v>
      </c>
      <c r="B35" s="33" t="s">
        <v>46</v>
      </c>
      <c r="C35" s="32">
        <v>1.03</v>
      </c>
      <c r="D35" s="25">
        <v>0.3</v>
      </c>
      <c r="E35" s="27">
        <f>ROUND(C35*99*0.3,2)</f>
        <v>30.59</v>
      </c>
      <c r="F35" s="27">
        <f t="shared" ref="F34:F39" si="13">ROUND(C35*(D35-0.3)*99,2)</f>
        <v>0</v>
      </c>
      <c r="G35" s="27">
        <f>ROUND(C35*(D35-0.3)*89,2)</f>
        <v>0</v>
      </c>
      <c r="H35" s="28">
        <f>F35-G35</f>
        <v>0</v>
      </c>
      <c r="L35" s="8"/>
    </row>
    <row r="36" s="1" customFormat="1" hidden="1" customHeight="1" spans="1:12">
      <c r="A36" s="25">
        <v>440413</v>
      </c>
      <c r="B36" s="33" t="s">
        <v>47</v>
      </c>
      <c r="C36" s="26">
        <v>21.37</v>
      </c>
      <c r="D36" s="25">
        <v>0.3</v>
      </c>
      <c r="E36" s="27">
        <f>ROUND(C36*99*0.3,2)</f>
        <v>634.69</v>
      </c>
      <c r="F36" s="27">
        <f t="shared" si="13"/>
        <v>0</v>
      </c>
      <c r="G36" s="27">
        <f>ROUND(C36*(D36-0.3)*89,2)</f>
        <v>0</v>
      </c>
      <c r="H36" s="28">
        <f>F36-G36</f>
        <v>0</v>
      </c>
      <c r="L36" s="8"/>
    </row>
    <row r="37" s="1" customFormat="1" hidden="1" customHeight="1" spans="1:12">
      <c r="A37" s="25">
        <v>440402</v>
      </c>
      <c r="B37" s="25" t="s">
        <v>48</v>
      </c>
      <c r="C37" s="26">
        <v>114.78</v>
      </c>
      <c r="D37" s="25">
        <v>0.3</v>
      </c>
      <c r="E37" s="27">
        <f>ROUND(C37*99*0.3,2)</f>
        <v>3408.97</v>
      </c>
      <c r="F37" s="27">
        <f t="shared" si="13"/>
        <v>0</v>
      </c>
      <c r="G37" s="27">
        <f>ROUND(C37*(D37-0.3)*89,2)</f>
        <v>0</v>
      </c>
      <c r="H37" s="28">
        <f>F37-G37</f>
        <v>0</v>
      </c>
      <c r="L37" s="8"/>
    </row>
    <row r="38" s="1" customFormat="1" hidden="1" customHeight="1" spans="1:12">
      <c r="A38" s="25">
        <v>440403</v>
      </c>
      <c r="B38" s="25" t="s">
        <v>49</v>
      </c>
      <c r="C38" s="26">
        <v>62.02</v>
      </c>
      <c r="D38" s="25">
        <v>0.3</v>
      </c>
      <c r="E38" s="27">
        <f>ROUND(C38*99*0.3,2)</f>
        <v>1841.99</v>
      </c>
      <c r="F38" s="27">
        <f t="shared" si="13"/>
        <v>0</v>
      </c>
      <c r="G38" s="27">
        <f>ROUND(C38*(D38-0.3)*89,2)</f>
        <v>0</v>
      </c>
      <c r="H38" s="28">
        <f>F38-G38</f>
        <v>0</v>
      </c>
      <c r="L38" s="8"/>
    </row>
    <row r="39" s="1" customFormat="1" hidden="1" customHeight="1" spans="1:12">
      <c r="A39" s="25">
        <v>440404</v>
      </c>
      <c r="B39" s="25" t="s">
        <v>50</v>
      </c>
      <c r="C39" s="26">
        <v>45.6</v>
      </c>
      <c r="D39" s="25">
        <v>0.3</v>
      </c>
      <c r="E39" s="27">
        <f>ROUND(C39*99*0.3,2)</f>
        <v>1354.32</v>
      </c>
      <c r="F39" s="27">
        <f t="shared" si="13"/>
        <v>0</v>
      </c>
      <c r="G39" s="27">
        <f>ROUND(C39*(D39-0.3)*89,2)</f>
        <v>0</v>
      </c>
      <c r="H39" s="28">
        <f>F39-G39</f>
        <v>0</v>
      </c>
      <c r="L39" s="8"/>
    </row>
    <row r="40" s="1" customFormat="1" hidden="1" customHeight="1" spans="1:12">
      <c r="A40" s="20">
        <v>4405</v>
      </c>
      <c r="B40" s="20" t="s">
        <v>51</v>
      </c>
      <c r="C40" s="21">
        <f t="shared" ref="C40:H40" si="14">SUM(C41:C46)</f>
        <v>549.38</v>
      </c>
      <c r="D40" s="22"/>
      <c r="E40" s="23">
        <f>SUM(E41:E46)</f>
        <v>16316.59</v>
      </c>
      <c r="F40" s="23">
        <f t="shared" si="14"/>
        <v>34250.84</v>
      </c>
      <c r="G40" s="23">
        <f t="shared" si="14"/>
        <v>32521</v>
      </c>
      <c r="H40" s="24">
        <f t="shared" si="14"/>
        <v>1729.84</v>
      </c>
      <c r="L40" s="8"/>
    </row>
    <row r="41" s="1" customFormat="1" hidden="1" customHeight="1" spans="1:12">
      <c r="A41" s="25">
        <v>440507</v>
      </c>
      <c r="B41" s="25" t="s">
        <v>52</v>
      </c>
      <c r="C41" s="26">
        <v>65.04</v>
      </c>
      <c r="D41" s="25">
        <v>0.85</v>
      </c>
      <c r="E41" s="27">
        <f t="shared" ref="E41:E46" si="15">ROUND(C41*99*0.3,2)</f>
        <v>1931.69</v>
      </c>
      <c r="F41" s="27">
        <f t="shared" ref="F41:F46" si="16">ROUND(C41*(D41-0.3)*99,2)</f>
        <v>3541.43</v>
      </c>
      <c r="G41" s="27">
        <f t="shared" ref="G41:G46" si="17">ROUND(C41*(D41-0.3)*94,2)</f>
        <v>3362.57</v>
      </c>
      <c r="H41" s="28">
        <f t="shared" ref="H40:H71" si="18">F41-G41</f>
        <v>178.86</v>
      </c>
      <c r="L41" s="8"/>
    </row>
    <row r="42" s="1" customFormat="1" hidden="1" customHeight="1" spans="1:12">
      <c r="A42" s="25">
        <v>440511</v>
      </c>
      <c r="B42" s="25" t="s">
        <v>53</v>
      </c>
      <c r="C42" s="26">
        <v>77.23</v>
      </c>
      <c r="D42" s="25">
        <v>0.85</v>
      </c>
      <c r="E42" s="27">
        <f t="shared" si="15"/>
        <v>2293.73</v>
      </c>
      <c r="F42" s="27">
        <f t="shared" si="16"/>
        <v>4205.17</v>
      </c>
      <c r="G42" s="27">
        <f t="shared" si="17"/>
        <v>3992.79</v>
      </c>
      <c r="H42" s="28">
        <f t="shared" si="18"/>
        <v>212.38</v>
      </c>
      <c r="L42" s="8"/>
    </row>
    <row r="43" s="1" customFormat="1" hidden="1" customHeight="1" spans="1:12">
      <c r="A43" s="25">
        <v>440512</v>
      </c>
      <c r="B43" s="25" t="s">
        <v>54</v>
      </c>
      <c r="C43" s="26">
        <v>27.1</v>
      </c>
      <c r="D43" s="25">
        <v>0.85</v>
      </c>
      <c r="E43" s="27">
        <f t="shared" si="15"/>
        <v>804.87</v>
      </c>
      <c r="F43" s="27">
        <f t="shared" si="16"/>
        <v>1475.6</v>
      </c>
      <c r="G43" s="27">
        <f t="shared" si="17"/>
        <v>1401.07</v>
      </c>
      <c r="H43" s="28">
        <f t="shared" si="18"/>
        <v>74.53</v>
      </c>
      <c r="L43" s="8"/>
    </row>
    <row r="44" s="1" customFormat="1" hidden="1" customHeight="1" spans="1:12">
      <c r="A44" s="25">
        <v>440513</v>
      </c>
      <c r="B44" s="25" t="s">
        <v>55</v>
      </c>
      <c r="C44" s="26">
        <v>167.3</v>
      </c>
      <c r="D44" s="25">
        <v>1</v>
      </c>
      <c r="E44" s="27">
        <f t="shared" si="15"/>
        <v>4968.81</v>
      </c>
      <c r="F44" s="27">
        <f t="shared" si="16"/>
        <v>11593.89</v>
      </c>
      <c r="G44" s="27">
        <f t="shared" si="17"/>
        <v>11008.34</v>
      </c>
      <c r="H44" s="28">
        <f t="shared" si="18"/>
        <v>585.549999999999</v>
      </c>
      <c r="L44" s="8"/>
    </row>
    <row r="45" s="1" customFormat="1" hidden="1" customHeight="1" spans="1:12">
      <c r="A45" s="25">
        <v>440514</v>
      </c>
      <c r="B45" s="25" t="s">
        <v>56</v>
      </c>
      <c r="C45" s="26">
        <v>124.76</v>
      </c>
      <c r="D45" s="25">
        <v>1</v>
      </c>
      <c r="E45" s="27">
        <f t="shared" si="15"/>
        <v>3705.37</v>
      </c>
      <c r="F45" s="27">
        <f t="shared" si="16"/>
        <v>8645.87</v>
      </c>
      <c r="G45" s="27">
        <f t="shared" si="17"/>
        <v>8209.21</v>
      </c>
      <c r="H45" s="28">
        <f t="shared" si="18"/>
        <v>436.660000000002</v>
      </c>
      <c r="L45" s="8"/>
    </row>
    <row r="46" s="1" customFormat="1" hidden="1" customHeight="1" spans="1:12">
      <c r="A46" s="25">
        <v>440515</v>
      </c>
      <c r="B46" s="25" t="s">
        <v>57</v>
      </c>
      <c r="C46" s="26">
        <v>87.95</v>
      </c>
      <c r="D46" s="25">
        <v>0.85</v>
      </c>
      <c r="E46" s="27">
        <f t="shared" si="15"/>
        <v>2612.12</v>
      </c>
      <c r="F46" s="27">
        <f t="shared" si="16"/>
        <v>4788.88</v>
      </c>
      <c r="G46" s="27">
        <f t="shared" si="17"/>
        <v>4547.02</v>
      </c>
      <c r="H46" s="28">
        <f t="shared" si="18"/>
        <v>241.86</v>
      </c>
      <c r="L46" s="8"/>
    </row>
    <row r="47" s="1" customFormat="1" hidden="1" customHeight="1" spans="1:12">
      <c r="A47" s="20">
        <v>4406</v>
      </c>
      <c r="B47" s="20" t="s">
        <v>58</v>
      </c>
      <c r="C47" s="34">
        <f t="shared" ref="C47:H47" si="19">SUM(C48:C52)</f>
        <v>961.54</v>
      </c>
      <c r="D47" s="22"/>
      <c r="E47" s="35">
        <f t="shared" si="19"/>
        <v>28557.74</v>
      </c>
      <c r="F47" s="35">
        <f t="shared" si="19"/>
        <v>0</v>
      </c>
      <c r="G47" s="35">
        <f t="shared" si="19"/>
        <v>0</v>
      </c>
      <c r="H47" s="36">
        <f t="shared" si="19"/>
        <v>0</v>
      </c>
      <c r="L47" s="8"/>
    </row>
    <row r="48" s="1" customFormat="1" hidden="1" customHeight="1" spans="1:12">
      <c r="A48" s="25">
        <v>440604</v>
      </c>
      <c r="B48" s="25" t="s">
        <v>59</v>
      </c>
      <c r="C48" s="26">
        <v>134.4</v>
      </c>
      <c r="D48" s="25">
        <v>0.3</v>
      </c>
      <c r="E48" s="27">
        <f>ROUND(C48*99*0.3,2)</f>
        <v>3991.68</v>
      </c>
      <c r="F48" s="27">
        <f t="shared" ref="F48:F52" si="20">ROUND(C48*(D48-0.3)*99,2)</f>
        <v>0</v>
      </c>
      <c r="G48" s="27">
        <f>ROUND(C48*(D48-0.3)*89,2)</f>
        <v>0</v>
      </c>
      <c r="H48" s="28">
        <f t="shared" si="18"/>
        <v>0</v>
      </c>
      <c r="L48" s="8"/>
    </row>
    <row r="49" s="1" customFormat="1" hidden="1" customHeight="1" spans="1:12">
      <c r="A49" s="25">
        <v>440605</v>
      </c>
      <c r="B49" s="25" t="s">
        <v>60</v>
      </c>
      <c r="C49" s="26">
        <v>367.54</v>
      </c>
      <c r="D49" s="25">
        <v>0.3</v>
      </c>
      <c r="E49" s="27">
        <f>ROUND(C49*99*0.3,2)</f>
        <v>10915.94</v>
      </c>
      <c r="F49" s="27">
        <f t="shared" si="20"/>
        <v>0</v>
      </c>
      <c r="G49" s="27">
        <f>ROUND(C49*(D49-0.3)*89,2)</f>
        <v>0</v>
      </c>
      <c r="H49" s="28">
        <f t="shared" si="18"/>
        <v>0</v>
      </c>
      <c r="L49" s="8"/>
    </row>
    <row r="50" s="1" customFormat="1" hidden="1" customHeight="1" spans="1:12">
      <c r="A50" s="25">
        <v>440606</v>
      </c>
      <c r="B50" s="25" t="s">
        <v>61</v>
      </c>
      <c r="C50" s="26">
        <v>323.78</v>
      </c>
      <c r="D50" s="25">
        <v>0.3</v>
      </c>
      <c r="E50" s="27">
        <f>ROUND(C50*99*0.3,2)</f>
        <v>9616.27</v>
      </c>
      <c r="F50" s="27">
        <f t="shared" si="20"/>
        <v>0</v>
      </c>
      <c r="G50" s="27">
        <f>ROUND(C50*(D50-0.3)*89,2)</f>
        <v>0</v>
      </c>
      <c r="H50" s="28">
        <f t="shared" si="18"/>
        <v>0</v>
      </c>
      <c r="L50" s="8"/>
    </row>
    <row r="51" s="1" customFormat="1" hidden="1" customHeight="1" spans="1:12">
      <c r="A51" s="25">
        <v>440607</v>
      </c>
      <c r="B51" s="25" t="s">
        <v>62</v>
      </c>
      <c r="C51" s="26">
        <v>88.26</v>
      </c>
      <c r="D51" s="25">
        <v>0.3</v>
      </c>
      <c r="E51" s="27">
        <f>ROUND(C51*99*0.3,2)</f>
        <v>2621.32</v>
      </c>
      <c r="F51" s="27">
        <f t="shared" si="20"/>
        <v>0</v>
      </c>
      <c r="G51" s="27">
        <f>ROUND(C51*(D51-0.3)*89,2)</f>
        <v>0</v>
      </c>
      <c r="H51" s="28">
        <f t="shared" si="18"/>
        <v>0</v>
      </c>
      <c r="L51" s="8"/>
    </row>
    <row r="52" s="1" customFormat="1" hidden="1" customHeight="1" spans="1:12">
      <c r="A52" s="25">
        <v>440608</v>
      </c>
      <c r="B52" s="25" t="s">
        <v>63</v>
      </c>
      <c r="C52" s="26">
        <v>47.56</v>
      </c>
      <c r="D52" s="25">
        <v>0.3</v>
      </c>
      <c r="E52" s="27">
        <f>ROUND(C52*99*0.3,2)</f>
        <v>1412.53</v>
      </c>
      <c r="F52" s="27">
        <f t="shared" si="20"/>
        <v>0</v>
      </c>
      <c r="G52" s="27">
        <f>ROUND(C52*(D52-0.3)*89,2)</f>
        <v>0</v>
      </c>
      <c r="H52" s="28">
        <f t="shared" si="18"/>
        <v>0</v>
      </c>
      <c r="L52" s="8"/>
    </row>
    <row r="53" s="1" customFormat="1" hidden="1" customHeight="1" spans="1:12">
      <c r="A53" s="20">
        <v>4407</v>
      </c>
      <c r="B53" s="20" t="s">
        <v>64</v>
      </c>
      <c r="C53" s="21">
        <f t="shared" ref="C53:H53" si="21">SUM(C54:C56)</f>
        <v>216.13</v>
      </c>
      <c r="D53" s="22"/>
      <c r="E53" s="23">
        <f t="shared" si="21"/>
        <v>6419.07</v>
      </c>
      <c r="F53" s="23">
        <f t="shared" si="21"/>
        <v>0</v>
      </c>
      <c r="G53" s="23">
        <f t="shared" si="21"/>
        <v>0</v>
      </c>
      <c r="H53" s="24">
        <f t="shared" si="21"/>
        <v>0</v>
      </c>
      <c r="L53" s="8"/>
    </row>
    <row r="54" s="1" customFormat="1" hidden="1" customHeight="1" spans="1:12">
      <c r="A54" s="25">
        <v>440703</v>
      </c>
      <c r="B54" s="25" t="s">
        <v>65</v>
      </c>
      <c r="C54" s="26">
        <v>87.04</v>
      </c>
      <c r="D54" s="25">
        <v>0.3</v>
      </c>
      <c r="E54" s="27">
        <f>ROUND(C54*99*0.3,2)</f>
        <v>2585.09</v>
      </c>
      <c r="F54" s="27">
        <f t="shared" ref="F54:F56" si="22">ROUND(C54*(D54-0.3)*99,2)</f>
        <v>0</v>
      </c>
      <c r="G54" s="27">
        <f>ROUND(C54*(D54-0.3)*89,2)</f>
        <v>0</v>
      </c>
      <c r="H54" s="28">
        <f t="shared" si="18"/>
        <v>0</v>
      </c>
      <c r="L54" s="8"/>
    </row>
    <row r="55" s="1" customFormat="1" hidden="1" customHeight="1" spans="1:12">
      <c r="A55" s="25">
        <v>440704</v>
      </c>
      <c r="B55" s="25" t="s">
        <v>66</v>
      </c>
      <c r="C55" s="26">
        <v>37.95</v>
      </c>
      <c r="D55" s="25">
        <v>0.3</v>
      </c>
      <c r="E55" s="27">
        <f>ROUND(C55*99*0.3,2)</f>
        <v>1127.12</v>
      </c>
      <c r="F55" s="27">
        <f t="shared" si="22"/>
        <v>0</v>
      </c>
      <c r="G55" s="27">
        <f>ROUND(C55*(D55-0.3)*89,2)</f>
        <v>0</v>
      </c>
      <c r="H55" s="28">
        <f t="shared" si="18"/>
        <v>0</v>
      </c>
      <c r="L55" s="8"/>
    </row>
    <row r="56" s="1" customFormat="1" hidden="1" customHeight="1" spans="1:12">
      <c r="A56" s="25">
        <v>440705</v>
      </c>
      <c r="B56" s="25" t="s">
        <v>67</v>
      </c>
      <c r="C56" s="26">
        <v>91.14</v>
      </c>
      <c r="D56" s="25">
        <v>0.3</v>
      </c>
      <c r="E56" s="27">
        <f>ROUND(C56*99*0.3,2)</f>
        <v>2706.86</v>
      </c>
      <c r="F56" s="27">
        <f t="shared" si="22"/>
        <v>0</v>
      </c>
      <c r="G56" s="27">
        <f>ROUND(C56*(D56-0.3)*89,2)</f>
        <v>0</v>
      </c>
      <c r="H56" s="28">
        <f t="shared" si="18"/>
        <v>0</v>
      </c>
      <c r="L56" s="8"/>
    </row>
    <row r="57" s="1" customFormat="1" hidden="1" customHeight="1" spans="1:12">
      <c r="A57" s="20">
        <v>4408</v>
      </c>
      <c r="B57" s="20" t="s">
        <v>68</v>
      </c>
      <c r="C57" s="21">
        <f t="shared" ref="C57:H57" si="23">SUM(C59:C63)</f>
        <v>199.05</v>
      </c>
      <c r="D57" s="22"/>
      <c r="E57" s="23">
        <f>SUM(E59:E63)</f>
        <v>5911.79</v>
      </c>
      <c r="F57" s="23">
        <f t="shared" si="23"/>
        <v>10838.27</v>
      </c>
      <c r="G57" s="23">
        <f t="shared" si="23"/>
        <v>10290.89</v>
      </c>
      <c r="H57" s="24">
        <f t="shared" si="23"/>
        <v>547.38</v>
      </c>
      <c r="L57" s="8"/>
    </row>
    <row r="58" s="1" customFormat="1" hidden="1" customHeight="1" spans="1:12">
      <c r="A58" s="20"/>
      <c r="B58" s="31" t="s">
        <v>69</v>
      </c>
      <c r="C58" s="32">
        <f t="shared" ref="C58:H58" si="24">SUM(C59)</f>
        <v>35.64</v>
      </c>
      <c r="D58" s="25"/>
      <c r="E58" s="27">
        <f t="shared" si="24"/>
        <v>1058.51</v>
      </c>
      <c r="F58" s="27">
        <f t="shared" si="24"/>
        <v>1940.6</v>
      </c>
      <c r="G58" s="27">
        <f t="shared" si="24"/>
        <v>1842.59</v>
      </c>
      <c r="H58" s="28">
        <f t="shared" si="24"/>
        <v>98.01</v>
      </c>
      <c r="L58" s="8"/>
    </row>
    <row r="59" s="1" customFormat="1" hidden="1" customHeight="1" spans="1:12">
      <c r="A59" s="25">
        <v>440891</v>
      </c>
      <c r="B59" s="33" t="s">
        <v>70</v>
      </c>
      <c r="C59" s="26">
        <v>35.64</v>
      </c>
      <c r="D59" s="25">
        <v>0.85</v>
      </c>
      <c r="E59" s="27">
        <f>ROUND(C59*99*0.3,2)</f>
        <v>1058.51</v>
      </c>
      <c r="F59" s="27">
        <f t="shared" ref="F59:F63" si="25">ROUND(C59*(D59-0.3)*99,2)</f>
        <v>1940.6</v>
      </c>
      <c r="G59" s="27">
        <f>ROUND(C59*(D59-0.3)*94,2)</f>
        <v>1842.59</v>
      </c>
      <c r="H59" s="28">
        <f>F59-G59</f>
        <v>98.01</v>
      </c>
      <c r="L59" s="8"/>
    </row>
    <row r="60" s="1" customFormat="1" hidden="1" customHeight="1" spans="1:12">
      <c r="A60" s="25">
        <v>440802</v>
      </c>
      <c r="B60" s="25" t="s">
        <v>71</v>
      </c>
      <c r="C60" s="26">
        <v>40.41</v>
      </c>
      <c r="D60" s="25">
        <v>0.85</v>
      </c>
      <c r="E60" s="27">
        <f>ROUND(C60*99*0.3,2)</f>
        <v>1200.18</v>
      </c>
      <c r="F60" s="27">
        <f t="shared" si="25"/>
        <v>2200.32</v>
      </c>
      <c r="G60" s="27">
        <f>ROUND(C60*(D60-0.3)*94,2)</f>
        <v>2089.2</v>
      </c>
      <c r="H60" s="28">
        <f>F60-G60</f>
        <v>111.12</v>
      </c>
      <c r="L60" s="8"/>
    </row>
    <row r="61" s="1" customFormat="1" hidden="1" customHeight="1" spans="1:12">
      <c r="A61" s="25">
        <v>440803</v>
      </c>
      <c r="B61" s="25" t="s">
        <v>72</v>
      </c>
      <c r="C61" s="26">
        <v>54.82</v>
      </c>
      <c r="D61" s="25">
        <v>0.85</v>
      </c>
      <c r="E61" s="27">
        <f>ROUND(C61*99*0.3,2)</f>
        <v>1628.15</v>
      </c>
      <c r="F61" s="27">
        <f t="shared" si="25"/>
        <v>2984.95</v>
      </c>
      <c r="G61" s="27">
        <f>ROUND(C61*(D61-0.3)*94,2)</f>
        <v>2834.19</v>
      </c>
      <c r="H61" s="28">
        <f>F61-G61</f>
        <v>150.76</v>
      </c>
      <c r="L61" s="8"/>
    </row>
    <row r="62" s="1" customFormat="1" hidden="1" customHeight="1" spans="1:12">
      <c r="A62" s="25">
        <v>440804</v>
      </c>
      <c r="B62" s="25" t="s">
        <v>73</v>
      </c>
      <c r="C62" s="26">
        <v>34.38</v>
      </c>
      <c r="D62" s="25">
        <v>0.85</v>
      </c>
      <c r="E62" s="27">
        <f>ROUND(C62*99*0.3,2)</f>
        <v>1021.09</v>
      </c>
      <c r="F62" s="27">
        <f t="shared" si="25"/>
        <v>1871.99</v>
      </c>
      <c r="G62" s="27">
        <f>ROUND(C62*(D62-0.3)*94,2)</f>
        <v>1777.45</v>
      </c>
      <c r="H62" s="28">
        <f>F62-G62</f>
        <v>94.54</v>
      </c>
      <c r="L62" s="8"/>
    </row>
    <row r="63" s="1" customFormat="1" hidden="1" customHeight="1" spans="1:12">
      <c r="A63" s="25">
        <v>440811</v>
      </c>
      <c r="B63" s="25" t="s">
        <v>74</v>
      </c>
      <c r="C63" s="26">
        <v>33.8</v>
      </c>
      <c r="D63" s="25">
        <v>0.85</v>
      </c>
      <c r="E63" s="27">
        <f>ROUND(C63*99*0.3,2)</f>
        <v>1003.86</v>
      </c>
      <c r="F63" s="27">
        <f t="shared" si="25"/>
        <v>1840.41</v>
      </c>
      <c r="G63" s="27">
        <f>ROUND(C63*(D63-0.3)*94,2)</f>
        <v>1747.46</v>
      </c>
      <c r="H63" s="28">
        <f>F63-G63</f>
        <v>92.95</v>
      </c>
      <c r="L63" s="8"/>
    </row>
    <row r="64" s="1" customFormat="1" hidden="1" customHeight="1" spans="1:12">
      <c r="A64" s="20">
        <v>4409</v>
      </c>
      <c r="B64" s="20" t="s">
        <v>75</v>
      </c>
      <c r="C64" s="21">
        <f t="shared" ref="C64:H64" si="26">SUM(C66:C69)</f>
        <v>257.94</v>
      </c>
      <c r="D64" s="21"/>
      <c r="E64" s="23">
        <f t="shared" si="26"/>
        <v>7660.83</v>
      </c>
      <c r="F64" s="23">
        <f t="shared" si="26"/>
        <v>14044.83</v>
      </c>
      <c r="G64" s="23">
        <f t="shared" si="26"/>
        <v>13335.51</v>
      </c>
      <c r="H64" s="24">
        <f t="shared" si="26"/>
        <v>709.32</v>
      </c>
      <c r="L64" s="8"/>
    </row>
    <row r="65" s="1" customFormat="1" hidden="1" customHeight="1" spans="1:12">
      <c r="A65" s="20"/>
      <c r="B65" s="31" t="s">
        <v>76</v>
      </c>
      <c r="C65" s="32">
        <f t="shared" ref="C65:H65" si="27">SUM(C66:C67)</f>
        <v>27.33</v>
      </c>
      <c r="D65" s="32"/>
      <c r="E65" s="27">
        <f t="shared" si="27"/>
        <v>811.71</v>
      </c>
      <c r="F65" s="27">
        <f t="shared" si="27"/>
        <v>1488.12</v>
      </c>
      <c r="G65" s="27">
        <f t="shared" si="27"/>
        <v>1412.97</v>
      </c>
      <c r="H65" s="28">
        <f t="shared" si="27"/>
        <v>75.1500000000001</v>
      </c>
      <c r="L65" s="8"/>
    </row>
    <row r="66" s="1" customFormat="1" hidden="1" customHeight="1" spans="1:12">
      <c r="A66" s="25">
        <v>440991</v>
      </c>
      <c r="B66" s="33" t="s">
        <v>77</v>
      </c>
      <c r="C66" s="26">
        <v>21.05</v>
      </c>
      <c r="D66" s="25">
        <v>0.85</v>
      </c>
      <c r="E66" s="27">
        <f>ROUND(C66*99*0.3,2)</f>
        <v>625.19</v>
      </c>
      <c r="F66" s="27">
        <f t="shared" ref="F66:F69" si="28">ROUND(C66*(D66-0.3)*99,2)</f>
        <v>1146.17</v>
      </c>
      <c r="G66" s="27">
        <f>ROUND(C66*(D66-0.3)*94,2)</f>
        <v>1088.29</v>
      </c>
      <c r="H66" s="28">
        <f>F66-G66</f>
        <v>57.8800000000001</v>
      </c>
      <c r="L66" s="8"/>
    </row>
    <row r="67" s="1" customFormat="1" hidden="1" customHeight="1" spans="1:12">
      <c r="A67" s="25">
        <v>440992</v>
      </c>
      <c r="B67" s="33" t="s">
        <v>78</v>
      </c>
      <c r="C67" s="26">
        <v>6.28</v>
      </c>
      <c r="D67" s="25">
        <v>0.85</v>
      </c>
      <c r="E67" s="27">
        <f>ROUND(C67*99*0.3,2)</f>
        <v>186.52</v>
      </c>
      <c r="F67" s="27">
        <f t="shared" si="28"/>
        <v>341.95</v>
      </c>
      <c r="G67" s="27">
        <f>ROUND(C67*(D67-0.3)*94,2)</f>
        <v>324.68</v>
      </c>
      <c r="H67" s="28">
        <f>F67-G67</f>
        <v>17.27</v>
      </c>
      <c r="L67" s="8"/>
    </row>
    <row r="68" s="1" customFormat="1" hidden="1" customHeight="1" spans="1:12">
      <c r="A68" s="25">
        <v>440902</v>
      </c>
      <c r="B68" s="25" t="s">
        <v>79</v>
      </c>
      <c r="C68" s="26">
        <v>105.98</v>
      </c>
      <c r="D68" s="25">
        <v>0.85</v>
      </c>
      <c r="E68" s="27">
        <f>ROUND(C68*99*0.3,2)</f>
        <v>3147.61</v>
      </c>
      <c r="F68" s="27">
        <f t="shared" si="28"/>
        <v>5770.61</v>
      </c>
      <c r="G68" s="27">
        <f>ROUND(C68*(D68-0.3)*94,2)</f>
        <v>5479.17</v>
      </c>
      <c r="H68" s="28">
        <f>F68-G68</f>
        <v>291.44</v>
      </c>
      <c r="L68" s="8"/>
    </row>
    <row r="69" s="1" customFormat="1" hidden="1" customHeight="1" spans="1:12">
      <c r="A69" s="25">
        <v>440904</v>
      </c>
      <c r="B69" s="25" t="s">
        <v>80</v>
      </c>
      <c r="C69" s="26">
        <v>124.63</v>
      </c>
      <c r="D69" s="25">
        <v>0.85</v>
      </c>
      <c r="E69" s="27">
        <f>ROUND(C69*99*0.3,2)</f>
        <v>3701.51</v>
      </c>
      <c r="F69" s="27">
        <f t="shared" si="28"/>
        <v>6786.1</v>
      </c>
      <c r="G69" s="27">
        <f>ROUND(C69*(D69-0.3)*94,2)</f>
        <v>6443.37</v>
      </c>
      <c r="H69" s="28">
        <f>F69-G69</f>
        <v>342.73</v>
      </c>
      <c r="L69" s="8"/>
    </row>
    <row r="70" s="1" customFormat="1" hidden="1" customHeight="1" spans="1:12">
      <c r="A70" s="20">
        <v>4412</v>
      </c>
      <c r="B70" s="20" t="s">
        <v>81</v>
      </c>
      <c r="C70" s="21">
        <f t="shared" ref="C70:H70" si="29">SUM(C72:C75)</f>
        <v>168.85</v>
      </c>
      <c r="D70" s="21"/>
      <c r="E70" s="23">
        <f t="shared" si="29"/>
        <v>5014.84</v>
      </c>
      <c r="F70" s="23">
        <f t="shared" si="29"/>
        <v>5850.65</v>
      </c>
      <c r="G70" s="23">
        <f t="shared" si="29"/>
        <v>5555.17</v>
      </c>
      <c r="H70" s="24">
        <f t="shared" si="29"/>
        <v>295.48</v>
      </c>
      <c r="L70" s="8"/>
    </row>
    <row r="71" s="1" customFormat="1" hidden="1" customHeight="1" spans="1:12">
      <c r="A71" s="20"/>
      <c r="B71" s="31" t="s">
        <v>82</v>
      </c>
      <c r="C71" s="32">
        <f t="shared" ref="C71:H71" si="30">SUM(C72)</f>
        <v>12.25</v>
      </c>
      <c r="D71" s="32"/>
      <c r="E71" s="27">
        <f>SUM(E72)</f>
        <v>363.83</v>
      </c>
      <c r="F71" s="27">
        <f t="shared" si="30"/>
        <v>424.46</v>
      </c>
      <c r="G71" s="27">
        <f t="shared" si="30"/>
        <v>403.03</v>
      </c>
      <c r="H71" s="28">
        <f t="shared" si="30"/>
        <v>21.43</v>
      </c>
      <c r="L71" s="8"/>
    </row>
    <row r="72" s="1" customFormat="1" hidden="1" customHeight="1" spans="1:12">
      <c r="A72" s="25">
        <v>441291</v>
      </c>
      <c r="B72" s="33" t="s">
        <v>83</v>
      </c>
      <c r="C72" s="32">
        <v>12.25</v>
      </c>
      <c r="D72" s="25">
        <v>0.65</v>
      </c>
      <c r="E72" s="27">
        <f>ROUND(C72*99*0.3,2)</f>
        <v>363.83</v>
      </c>
      <c r="F72" s="27">
        <f t="shared" ref="F72:F75" si="31">ROUND(C72*(D72-0.3)*99,2)</f>
        <v>424.46</v>
      </c>
      <c r="G72" s="27">
        <f>ROUND(C72*(D72-0.3)*94,2)</f>
        <v>403.03</v>
      </c>
      <c r="H72" s="28">
        <f>F72-G72</f>
        <v>21.43</v>
      </c>
      <c r="L72" s="8"/>
    </row>
    <row r="73" s="1" customFormat="1" hidden="1" customHeight="1" spans="1:12">
      <c r="A73" s="25">
        <v>441202</v>
      </c>
      <c r="B73" s="25" t="s">
        <v>84</v>
      </c>
      <c r="C73" s="26">
        <v>61.02</v>
      </c>
      <c r="D73" s="25">
        <v>0.65</v>
      </c>
      <c r="E73" s="27">
        <f>ROUND(C73*99*0.3,2)</f>
        <v>1812.29</v>
      </c>
      <c r="F73" s="27">
        <f t="shared" si="31"/>
        <v>2114.34</v>
      </c>
      <c r="G73" s="27">
        <f>ROUND(C73*(D73-0.3)*94,2)</f>
        <v>2007.56</v>
      </c>
      <c r="H73" s="28">
        <f>F73-G73</f>
        <v>106.78</v>
      </c>
      <c r="L73" s="8"/>
    </row>
    <row r="74" s="1" customFormat="1" hidden="1" customHeight="1" spans="1:12">
      <c r="A74" s="25">
        <v>441203</v>
      </c>
      <c r="B74" s="25" t="s">
        <v>85</v>
      </c>
      <c r="C74" s="26">
        <v>21.72</v>
      </c>
      <c r="D74" s="25">
        <v>0.65</v>
      </c>
      <c r="E74" s="27">
        <f>ROUND(C74*99*0.3,2)</f>
        <v>645.08</v>
      </c>
      <c r="F74" s="27">
        <f t="shared" si="31"/>
        <v>752.6</v>
      </c>
      <c r="G74" s="27">
        <f>ROUND(C74*(D74-0.3)*94,2)</f>
        <v>714.59</v>
      </c>
      <c r="H74" s="28">
        <f>F74-G74</f>
        <v>38.01</v>
      </c>
      <c r="L74" s="8"/>
    </row>
    <row r="75" s="1" customFormat="1" hidden="1" customHeight="1" spans="1:12">
      <c r="A75" s="25">
        <v>441204</v>
      </c>
      <c r="B75" s="25" t="s">
        <v>86</v>
      </c>
      <c r="C75" s="26">
        <v>73.86</v>
      </c>
      <c r="D75" s="25">
        <v>0.65</v>
      </c>
      <c r="E75" s="27">
        <f>ROUND(C75*99*0.3,2)</f>
        <v>2193.64</v>
      </c>
      <c r="F75" s="27">
        <f t="shared" si="31"/>
        <v>2559.25</v>
      </c>
      <c r="G75" s="27">
        <f>ROUND(C75*(D75-0.3)*94,2)</f>
        <v>2429.99</v>
      </c>
      <c r="H75" s="28">
        <f>F75-G75</f>
        <v>129.26</v>
      </c>
      <c r="L75" s="8"/>
    </row>
    <row r="76" s="1" customFormat="1" hidden="1" customHeight="1" spans="1:12">
      <c r="A76" s="20">
        <v>4413</v>
      </c>
      <c r="B76" s="20" t="s">
        <v>87</v>
      </c>
      <c r="C76" s="21">
        <f t="shared" ref="C76:H76" si="32">SUM(C78:C81)</f>
        <v>351.96</v>
      </c>
      <c r="D76" s="21"/>
      <c r="E76" s="23">
        <f t="shared" si="32"/>
        <v>10453.22</v>
      </c>
      <c r="F76" s="23">
        <f t="shared" si="32"/>
        <v>12195.42</v>
      </c>
      <c r="G76" s="23">
        <f t="shared" si="32"/>
        <v>11579.49</v>
      </c>
      <c r="H76" s="24">
        <f t="shared" si="32"/>
        <v>615.929999999999</v>
      </c>
      <c r="L76" s="8"/>
    </row>
    <row r="77" s="1" customFormat="1" hidden="1" customHeight="1" spans="1:12">
      <c r="A77" s="20"/>
      <c r="B77" s="31" t="s">
        <v>88</v>
      </c>
      <c r="C77" s="32">
        <f t="shared" ref="C77:H77" si="33">SUM(C78:C79)</f>
        <v>98.45</v>
      </c>
      <c r="D77" s="32"/>
      <c r="E77" s="27">
        <f t="shared" si="33"/>
        <v>2923.97</v>
      </c>
      <c r="F77" s="27">
        <f t="shared" si="33"/>
        <v>3411.29</v>
      </c>
      <c r="G77" s="27">
        <f t="shared" si="33"/>
        <v>3239.01</v>
      </c>
      <c r="H77" s="28">
        <f t="shared" si="33"/>
        <v>172.28</v>
      </c>
      <c r="L77" s="8"/>
    </row>
    <row r="78" s="1" customFormat="1" ht="21" hidden="1" customHeight="1" spans="1:12">
      <c r="A78" s="25">
        <v>441331</v>
      </c>
      <c r="B78" s="33" t="s">
        <v>89</v>
      </c>
      <c r="C78" s="26">
        <v>53.54</v>
      </c>
      <c r="D78" s="25">
        <v>0.65</v>
      </c>
      <c r="E78" s="27">
        <f>ROUND(C78*99*0.3,2)</f>
        <v>1590.14</v>
      </c>
      <c r="F78" s="27">
        <f t="shared" ref="F77:F81" si="34">ROUND(C78*(D78-0.3)*99,2)</f>
        <v>1855.16</v>
      </c>
      <c r="G78" s="27">
        <f>ROUND(C78*(D78-0.3)*94,2)</f>
        <v>1761.47</v>
      </c>
      <c r="H78" s="28">
        <f>F78-G78</f>
        <v>93.6900000000001</v>
      </c>
      <c r="L78" s="8"/>
    </row>
    <row r="79" s="1" customFormat="1" hidden="1" customHeight="1" spans="1:12">
      <c r="A79" s="25">
        <v>441332</v>
      </c>
      <c r="B79" s="33" t="s">
        <v>90</v>
      </c>
      <c r="C79" s="26">
        <v>44.91</v>
      </c>
      <c r="D79" s="25">
        <v>0.65</v>
      </c>
      <c r="E79" s="27">
        <f>ROUND(C79*99*0.3,2)</f>
        <v>1333.83</v>
      </c>
      <c r="F79" s="27">
        <f t="shared" si="34"/>
        <v>1556.13</v>
      </c>
      <c r="G79" s="27">
        <f>ROUND(C79*(D79-0.3)*94,2)</f>
        <v>1477.54</v>
      </c>
      <c r="H79" s="28">
        <f>F79-G79</f>
        <v>78.5900000000001</v>
      </c>
      <c r="L79" s="8"/>
    </row>
    <row r="80" s="1" customFormat="1" hidden="1" customHeight="1" spans="1:12">
      <c r="A80" s="25">
        <v>441302</v>
      </c>
      <c r="B80" s="25" t="s">
        <v>91</v>
      </c>
      <c r="C80" s="26">
        <v>156.7</v>
      </c>
      <c r="D80" s="25">
        <v>0.65</v>
      </c>
      <c r="E80" s="27">
        <f>ROUND(C80*99*0.3,2)</f>
        <v>4653.99</v>
      </c>
      <c r="F80" s="27">
        <f t="shared" si="34"/>
        <v>5429.66</v>
      </c>
      <c r="G80" s="27">
        <f>ROUND(C80*(D80-0.3)*94,2)</f>
        <v>5155.43</v>
      </c>
      <c r="H80" s="28">
        <f>F80-G80</f>
        <v>274.23</v>
      </c>
      <c r="L80" s="8"/>
    </row>
    <row r="81" s="1" customFormat="1" hidden="1" customHeight="1" spans="1:12">
      <c r="A81" s="25">
        <v>441303</v>
      </c>
      <c r="B81" s="25" t="s">
        <v>92</v>
      </c>
      <c r="C81" s="26">
        <v>96.81</v>
      </c>
      <c r="D81" s="25">
        <v>0.65</v>
      </c>
      <c r="E81" s="27">
        <f>ROUND(C81*99*0.3,2)</f>
        <v>2875.26</v>
      </c>
      <c r="F81" s="27">
        <f t="shared" si="34"/>
        <v>3354.47</v>
      </c>
      <c r="G81" s="27">
        <f>ROUND(C81*(D81-0.3)*94,2)</f>
        <v>3185.05</v>
      </c>
      <c r="H81" s="28">
        <f>F81-G81</f>
        <v>169.42</v>
      </c>
      <c r="L81" s="8"/>
    </row>
    <row r="82" s="1" customFormat="1" hidden="1" customHeight="1" spans="1:12">
      <c r="A82" s="20">
        <v>4414</v>
      </c>
      <c r="B82" s="20" t="s">
        <v>93</v>
      </c>
      <c r="C82" s="21">
        <f t="shared" ref="C82:H82" si="35">SUM(C83:C84)</f>
        <v>98.98</v>
      </c>
      <c r="D82" s="22"/>
      <c r="E82" s="23">
        <f t="shared" si="35"/>
        <v>2939.71</v>
      </c>
      <c r="F82" s="23">
        <f t="shared" si="35"/>
        <v>6859.31</v>
      </c>
      <c r="G82" s="23">
        <f t="shared" si="35"/>
        <v>6512.89</v>
      </c>
      <c r="H82" s="24">
        <f t="shared" si="35"/>
        <v>346.42</v>
      </c>
      <c r="L82" s="8"/>
    </row>
    <row r="83" s="1" customFormat="1" hidden="1" customHeight="1" spans="1:12">
      <c r="A83" s="25">
        <v>441402</v>
      </c>
      <c r="B83" s="25" t="s">
        <v>94</v>
      </c>
      <c r="C83" s="26">
        <v>43.71</v>
      </c>
      <c r="D83" s="25">
        <v>1</v>
      </c>
      <c r="E83" s="27">
        <f>ROUND(C83*99*0.3,2)</f>
        <v>1298.19</v>
      </c>
      <c r="F83" s="27">
        <f t="shared" ref="F83:F89" si="36">ROUND(C83*(D83-0.3)*99,2)</f>
        <v>3029.1</v>
      </c>
      <c r="G83" s="27">
        <f>ROUND(C83*(D83-0.3)*94,2)</f>
        <v>2876.12</v>
      </c>
      <c r="H83" s="28">
        <f>F83-G83</f>
        <v>152.98</v>
      </c>
      <c r="L83" s="8"/>
    </row>
    <row r="84" s="1" customFormat="1" hidden="1" customHeight="1" spans="1:12">
      <c r="A84" s="25">
        <v>441403</v>
      </c>
      <c r="B84" s="25" t="s">
        <v>95</v>
      </c>
      <c r="C84" s="26">
        <v>55.27</v>
      </c>
      <c r="D84" s="25">
        <v>1</v>
      </c>
      <c r="E84" s="27">
        <f>ROUND(C84*99*0.3,2)</f>
        <v>1641.52</v>
      </c>
      <c r="F84" s="27">
        <f t="shared" si="36"/>
        <v>3830.21</v>
      </c>
      <c r="G84" s="27">
        <f>ROUND(C84*(D84-0.3)*94,2)</f>
        <v>3636.77</v>
      </c>
      <c r="H84" s="28">
        <f>F84-G84</f>
        <v>193.44</v>
      </c>
      <c r="L84" s="8"/>
    </row>
    <row r="85" s="1" customFormat="1" hidden="1" customHeight="1" spans="1:12">
      <c r="A85" s="20">
        <v>4415</v>
      </c>
      <c r="B85" s="20" t="s">
        <v>96</v>
      </c>
      <c r="C85" s="21">
        <f t="shared" ref="C85:H85" si="37">SUM(C87:C89)</f>
        <v>46.99</v>
      </c>
      <c r="D85" s="21"/>
      <c r="E85" s="23">
        <f t="shared" si="37"/>
        <v>1395.61</v>
      </c>
      <c r="F85" s="23">
        <f t="shared" si="37"/>
        <v>3256.4</v>
      </c>
      <c r="G85" s="23">
        <f t="shared" si="37"/>
        <v>3091.94</v>
      </c>
      <c r="H85" s="24">
        <f t="shared" si="37"/>
        <v>164.46</v>
      </c>
      <c r="L85" s="8"/>
    </row>
    <row r="86" s="1" customFormat="1" hidden="1" customHeight="1" spans="1:12">
      <c r="A86" s="20"/>
      <c r="B86" s="31" t="s">
        <v>97</v>
      </c>
      <c r="C86" s="32">
        <f t="shared" ref="C86:H86" si="38">SUM(C87:C88)</f>
        <v>7.09</v>
      </c>
      <c r="D86" s="32"/>
      <c r="E86" s="27">
        <f t="shared" si="38"/>
        <v>210.58</v>
      </c>
      <c r="F86" s="27">
        <f t="shared" si="38"/>
        <v>491.33</v>
      </c>
      <c r="G86" s="27">
        <f t="shared" si="38"/>
        <v>466.52</v>
      </c>
      <c r="H86" s="28">
        <f t="shared" si="38"/>
        <v>24.81</v>
      </c>
      <c r="L86" s="8"/>
    </row>
    <row r="87" s="1" customFormat="1" hidden="1" customHeight="1" spans="1:12">
      <c r="A87" s="25">
        <v>441571</v>
      </c>
      <c r="B87" s="39" t="s">
        <v>98</v>
      </c>
      <c r="C87" s="32">
        <v>5.68</v>
      </c>
      <c r="D87" s="25">
        <v>1</v>
      </c>
      <c r="E87" s="27">
        <f>ROUND(C87*99*0.3,2)</f>
        <v>168.7</v>
      </c>
      <c r="F87" s="27">
        <f t="shared" si="36"/>
        <v>393.62</v>
      </c>
      <c r="G87" s="27">
        <f>ROUND(C87*(D87-0.3)*94,2)</f>
        <v>373.74</v>
      </c>
      <c r="H87" s="28">
        <f>F87-G87</f>
        <v>19.88</v>
      </c>
      <c r="L87" s="8"/>
    </row>
    <row r="88" s="1" customFormat="1" hidden="1" customHeight="1" spans="1:12">
      <c r="A88" s="25">
        <v>441572</v>
      </c>
      <c r="B88" s="39" t="s">
        <v>99</v>
      </c>
      <c r="C88" s="32">
        <v>1.41</v>
      </c>
      <c r="D88" s="25">
        <v>1</v>
      </c>
      <c r="E88" s="27">
        <f>ROUND(C88*99*0.3,2)</f>
        <v>41.88</v>
      </c>
      <c r="F88" s="27">
        <f t="shared" si="36"/>
        <v>97.71</v>
      </c>
      <c r="G88" s="27">
        <f>ROUND(C88*(D88-0.3)*94,2)</f>
        <v>92.78</v>
      </c>
      <c r="H88" s="28">
        <f>F88-G88</f>
        <v>4.92999999999999</v>
      </c>
      <c r="L88" s="8"/>
    </row>
    <row r="89" s="1" customFormat="1" hidden="1" customHeight="1" spans="1:12">
      <c r="A89" s="25">
        <v>441502</v>
      </c>
      <c r="B89" s="25" t="s">
        <v>100</v>
      </c>
      <c r="C89" s="26">
        <v>39.9</v>
      </c>
      <c r="D89" s="25">
        <v>1</v>
      </c>
      <c r="E89" s="27">
        <f>ROUND(C89*99*0.3,2)</f>
        <v>1185.03</v>
      </c>
      <c r="F89" s="27">
        <f t="shared" si="36"/>
        <v>2765.07</v>
      </c>
      <c r="G89" s="27">
        <f>ROUND(C89*(D89-0.3)*94,2)</f>
        <v>2625.42</v>
      </c>
      <c r="H89" s="28">
        <f>F89-G89</f>
        <v>139.65</v>
      </c>
      <c r="L89" s="8"/>
    </row>
    <row r="90" s="1" customFormat="1" hidden="1" customHeight="1" spans="1:12">
      <c r="A90" s="20">
        <v>4416</v>
      </c>
      <c r="B90" s="20" t="s">
        <v>101</v>
      </c>
      <c r="C90" s="21">
        <f t="shared" ref="C90:H90" si="39">SUM(C92:C94)</f>
        <v>79.33</v>
      </c>
      <c r="D90" s="21"/>
      <c r="E90" s="23">
        <f t="shared" si="39"/>
        <v>2356.11</v>
      </c>
      <c r="F90" s="23">
        <f t="shared" si="39"/>
        <v>4440.84</v>
      </c>
      <c r="G90" s="23">
        <f t="shared" si="39"/>
        <v>4216.57</v>
      </c>
      <c r="H90" s="24">
        <f t="shared" si="39"/>
        <v>224.27</v>
      </c>
      <c r="L90" s="8"/>
    </row>
    <row r="91" s="1" customFormat="1" hidden="1" customHeight="1" spans="1:12">
      <c r="A91" s="20"/>
      <c r="B91" s="31" t="s">
        <v>102</v>
      </c>
      <c r="C91" s="32">
        <f t="shared" ref="C91:H91" si="40">SUM(C92:C93)</f>
        <v>13.35</v>
      </c>
      <c r="D91" s="32"/>
      <c r="E91" s="27">
        <f t="shared" si="40"/>
        <v>396.5</v>
      </c>
      <c r="F91" s="27">
        <f t="shared" si="40"/>
        <v>848.23</v>
      </c>
      <c r="G91" s="27">
        <f t="shared" si="40"/>
        <v>805.4</v>
      </c>
      <c r="H91" s="28">
        <f t="shared" si="40"/>
        <v>42.8299999999999</v>
      </c>
      <c r="L91" s="8"/>
    </row>
    <row r="92" s="1" customFormat="1" ht="31" hidden="1" customHeight="1" spans="1:12">
      <c r="A92" s="33">
        <v>441631</v>
      </c>
      <c r="B92" s="33" t="s">
        <v>103</v>
      </c>
      <c r="C92" s="40">
        <v>5.18</v>
      </c>
      <c r="D92" s="33">
        <v>0.85</v>
      </c>
      <c r="E92" s="27">
        <f>ROUND(C92*99*0.3,2)</f>
        <v>153.85</v>
      </c>
      <c r="F92" s="27">
        <f t="shared" ref="F91:F94" si="41">ROUND(C92*(D92-0.3)*99,2)</f>
        <v>282.05</v>
      </c>
      <c r="G92" s="27">
        <f>ROUND(C92*(D92-0.3)*94,2)</f>
        <v>267.81</v>
      </c>
      <c r="H92" s="28">
        <f>F92-G92</f>
        <v>14.24</v>
      </c>
      <c r="L92" s="8"/>
    </row>
    <row r="93" s="1" customFormat="1" hidden="1" customHeight="1" spans="1:12">
      <c r="A93" s="33">
        <v>441631</v>
      </c>
      <c r="B93" s="33" t="s">
        <v>104</v>
      </c>
      <c r="C93" s="40">
        <v>8.17</v>
      </c>
      <c r="D93" s="33">
        <v>1</v>
      </c>
      <c r="E93" s="27">
        <f>ROUND(C93*99*0.3,2)</f>
        <v>242.65</v>
      </c>
      <c r="F93" s="27">
        <f t="shared" si="41"/>
        <v>566.18</v>
      </c>
      <c r="G93" s="27">
        <f>ROUND(C93*(D93-0.3)*94,2)</f>
        <v>537.59</v>
      </c>
      <c r="H93" s="28">
        <f>F93-G93</f>
        <v>28.5899999999999</v>
      </c>
      <c r="L93" s="8"/>
    </row>
    <row r="94" s="1" customFormat="1" hidden="1" customHeight="1" spans="1:12">
      <c r="A94" s="25">
        <v>441602</v>
      </c>
      <c r="B94" s="25" t="s">
        <v>105</v>
      </c>
      <c r="C94" s="26">
        <v>65.98</v>
      </c>
      <c r="D94" s="25">
        <v>0.85</v>
      </c>
      <c r="E94" s="27">
        <f>ROUND(C94*99*0.3,2)</f>
        <v>1959.61</v>
      </c>
      <c r="F94" s="27">
        <f t="shared" si="41"/>
        <v>3592.61</v>
      </c>
      <c r="G94" s="27">
        <f>ROUND(C94*(D94-0.3)*94,2)</f>
        <v>3411.17</v>
      </c>
      <c r="H94" s="28">
        <f>F94-G94</f>
        <v>181.44</v>
      </c>
      <c r="L94" s="8"/>
    </row>
    <row r="95" s="1" customFormat="1" hidden="1" customHeight="1" spans="1:12">
      <c r="A95" s="20">
        <v>4417</v>
      </c>
      <c r="B95" s="20" t="s">
        <v>106</v>
      </c>
      <c r="C95" s="21">
        <f t="shared" ref="C95:H95" si="42">SUM(C97:C100)</f>
        <v>130.48</v>
      </c>
      <c r="D95" s="22"/>
      <c r="E95" s="23">
        <f t="shared" si="42"/>
        <v>3875.26</v>
      </c>
      <c r="F95" s="23">
        <f t="shared" si="42"/>
        <v>7104.64</v>
      </c>
      <c r="G95" s="23">
        <f t="shared" si="42"/>
        <v>6745.82</v>
      </c>
      <c r="H95" s="24">
        <f t="shared" si="42"/>
        <v>358.82</v>
      </c>
      <c r="L95" s="8"/>
    </row>
    <row r="96" s="1" customFormat="1" hidden="1" customHeight="1" spans="1:12">
      <c r="A96" s="20"/>
      <c r="B96" s="31" t="s">
        <v>107</v>
      </c>
      <c r="C96" s="32">
        <f t="shared" ref="C96:H96" si="43">SUM(C97:C98)</f>
        <v>14.18</v>
      </c>
      <c r="D96" s="25"/>
      <c r="E96" s="27">
        <f t="shared" si="43"/>
        <v>421.15</v>
      </c>
      <c r="F96" s="27">
        <f t="shared" si="43"/>
        <v>772.11</v>
      </c>
      <c r="G96" s="27">
        <f t="shared" si="43"/>
        <v>733.11</v>
      </c>
      <c r="H96" s="28">
        <f t="shared" si="43"/>
        <v>39</v>
      </c>
      <c r="L96" s="8"/>
    </row>
    <row r="97" s="1" customFormat="1" hidden="1" customHeight="1" spans="1:12">
      <c r="A97" s="20"/>
      <c r="B97" s="33" t="s">
        <v>108</v>
      </c>
      <c r="C97" s="32">
        <v>7.9</v>
      </c>
      <c r="D97" s="25">
        <v>0.85</v>
      </c>
      <c r="E97" s="27">
        <f>ROUND(C97*99*0.3,2)</f>
        <v>234.63</v>
      </c>
      <c r="F97" s="27">
        <f t="shared" ref="F96:F100" si="44">ROUND(C97*(D97-0.3)*99,2)</f>
        <v>430.16</v>
      </c>
      <c r="G97" s="27">
        <f>ROUND(C97*(D97-0.3)*94,2)</f>
        <v>408.43</v>
      </c>
      <c r="H97" s="28">
        <f>F97-G97</f>
        <v>21.73</v>
      </c>
      <c r="L97" s="8"/>
    </row>
    <row r="98" s="1" customFormat="1" hidden="1" customHeight="1" spans="1:12">
      <c r="A98" s="20"/>
      <c r="B98" s="33" t="s">
        <v>109</v>
      </c>
      <c r="C98" s="32">
        <v>6.28</v>
      </c>
      <c r="D98" s="25">
        <v>0.85</v>
      </c>
      <c r="E98" s="27">
        <f>ROUND(C98*99*0.3,2)</f>
        <v>186.52</v>
      </c>
      <c r="F98" s="27">
        <f t="shared" si="44"/>
        <v>341.95</v>
      </c>
      <c r="G98" s="27">
        <f>ROUND(C98*(D98-0.3)*94,2)</f>
        <v>324.68</v>
      </c>
      <c r="H98" s="28">
        <f>F98-G98</f>
        <v>17.27</v>
      </c>
      <c r="L98" s="8"/>
    </row>
    <row r="99" s="1" customFormat="1" hidden="1" customHeight="1" spans="1:12">
      <c r="A99" s="25">
        <v>441702</v>
      </c>
      <c r="B99" s="25" t="s">
        <v>110</v>
      </c>
      <c r="C99" s="26">
        <v>68.07</v>
      </c>
      <c r="D99" s="25">
        <v>0.85</v>
      </c>
      <c r="E99" s="27">
        <f>ROUND(C99*99*0.3,2)</f>
        <v>2021.68</v>
      </c>
      <c r="F99" s="27">
        <f t="shared" si="44"/>
        <v>3706.41</v>
      </c>
      <c r="G99" s="27">
        <f>ROUND(C99*(D99-0.3)*94,2)</f>
        <v>3519.22</v>
      </c>
      <c r="H99" s="28">
        <f t="shared" ref="H99:H112" si="45">F99-G99</f>
        <v>187.19</v>
      </c>
      <c r="L99" s="8"/>
    </row>
    <row r="100" s="1" customFormat="1" hidden="1" customHeight="1" spans="1:12">
      <c r="A100" s="25">
        <v>441704</v>
      </c>
      <c r="B100" s="25" t="s">
        <v>111</v>
      </c>
      <c r="C100" s="26">
        <v>48.23</v>
      </c>
      <c r="D100" s="25">
        <v>0.85</v>
      </c>
      <c r="E100" s="27">
        <f>ROUND(C100*99*0.3,2)</f>
        <v>1432.43</v>
      </c>
      <c r="F100" s="27">
        <f t="shared" si="44"/>
        <v>2626.12</v>
      </c>
      <c r="G100" s="27">
        <f>ROUND(C100*(D100-0.3)*94,2)</f>
        <v>2493.49</v>
      </c>
      <c r="H100" s="28">
        <f t="shared" si="45"/>
        <v>132.63</v>
      </c>
      <c r="L100" s="8"/>
    </row>
    <row r="101" s="1" customFormat="1" hidden="1" customHeight="1" spans="1:12">
      <c r="A101" s="20">
        <v>4418</v>
      </c>
      <c r="B101" s="20" t="s">
        <v>112</v>
      </c>
      <c r="C101" s="21">
        <f t="shared" ref="C101:H101" si="46">SUM(C102:C103)</f>
        <v>174.83</v>
      </c>
      <c r="D101" s="22"/>
      <c r="E101" s="23">
        <f t="shared" si="46"/>
        <v>5192.45</v>
      </c>
      <c r="F101" s="23">
        <f t="shared" si="46"/>
        <v>9519.5</v>
      </c>
      <c r="G101" s="23">
        <f t="shared" si="46"/>
        <v>9038.71</v>
      </c>
      <c r="H101" s="24">
        <f t="shared" si="46"/>
        <v>480.79</v>
      </c>
      <c r="L101" s="8"/>
    </row>
    <row r="102" s="1" customFormat="1" hidden="1" customHeight="1" spans="1:12">
      <c r="A102" s="25">
        <v>441802</v>
      </c>
      <c r="B102" s="25" t="s">
        <v>113</v>
      </c>
      <c r="C102" s="26">
        <v>112.97</v>
      </c>
      <c r="D102" s="25">
        <v>0.85</v>
      </c>
      <c r="E102" s="27">
        <f>ROUND(C102*99*0.3,2)</f>
        <v>3355.21</v>
      </c>
      <c r="F102" s="27">
        <f t="shared" ref="F102:F108" si="47">ROUND(C102*(D102-0.3)*99,2)</f>
        <v>6151.22</v>
      </c>
      <c r="G102" s="27">
        <f>ROUND(C102*(D102-0.3)*94,2)</f>
        <v>5840.55</v>
      </c>
      <c r="H102" s="28">
        <f t="shared" si="45"/>
        <v>310.67</v>
      </c>
      <c r="L102" s="8"/>
    </row>
    <row r="103" s="1" customFormat="1" hidden="1" customHeight="1" spans="1:12">
      <c r="A103" s="25">
        <v>441803</v>
      </c>
      <c r="B103" s="25" t="s">
        <v>114</v>
      </c>
      <c r="C103" s="26">
        <v>61.86</v>
      </c>
      <c r="D103" s="25">
        <v>0.85</v>
      </c>
      <c r="E103" s="27">
        <f>ROUND(C103*99*0.3,2)</f>
        <v>1837.24</v>
      </c>
      <c r="F103" s="27">
        <f t="shared" si="47"/>
        <v>3368.28</v>
      </c>
      <c r="G103" s="27">
        <f>ROUND(C103*(D103-0.3)*94,2)</f>
        <v>3198.16</v>
      </c>
      <c r="H103" s="28">
        <f t="shared" si="45"/>
        <v>170.12</v>
      </c>
      <c r="L103" s="8"/>
    </row>
    <row r="104" s="1" customFormat="1" hidden="1" customHeight="1" spans="1:12">
      <c r="A104" s="20">
        <v>4419</v>
      </c>
      <c r="B104" s="20" t="s">
        <v>115</v>
      </c>
      <c r="C104" s="41">
        <v>1048.53</v>
      </c>
      <c r="D104" s="22">
        <v>0.3</v>
      </c>
      <c r="E104" s="23">
        <f>ROUND(C104*99*0.3,2)</f>
        <v>31141.34</v>
      </c>
      <c r="F104" s="23">
        <f t="shared" si="47"/>
        <v>0</v>
      </c>
      <c r="G104" s="23">
        <f>ROUND(C104*(D104-0.3)*94,2)</f>
        <v>0</v>
      </c>
      <c r="H104" s="24">
        <f t="shared" si="45"/>
        <v>0</v>
      </c>
      <c r="L104" s="8"/>
    </row>
    <row r="105" s="1" customFormat="1" hidden="1" customHeight="1" spans="1:12">
      <c r="A105" s="20">
        <v>4420</v>
      </c>
      <c r="B105" s="20" t="s">
        <v>116</v>
      </c>
      <c r="C105" s="42">
        <v>445.82</v>
      </c>
      <c r="D105" s="22">
        <v>0.3</v>
      </c>
      <c r="E105" s="23">
        <f>ROUND(C105*99*0.3,2)</f>
        <v>13240.85</v>
      </c>
      <c r="F105" s="23">
        <f t="shared" si="47"/>
        <v>0</v>
      </c>
      <c r="G105" s="23">
        <f>ROUND(C105*(D105-0.3)*94,2)</f>
        <v>0</v>
      </c>
      <c r="H105" s="24">
        <f t="shared" si="45"/>
        <v>0</v>
      </c>
      <c r="L105" s="8"/>
    </row>
    <row r="106" s="1" customFormat="1" hidden="1" customHeight="1" spans="1:12">
      <c r="A106" s="20">
        <v>4451</v>
      </c>
      <c r="B106" s="20" t="s">
        <v>117</v>
      </c>
      <c r="C106" s="21">
        <f t="shared" ref="C106:H106" si="48">SUM(C107:C108)</f>
        <v>175.87</v>
      </c>
      <c r="D106" s="21"/>
      <c r="E106" s="23">
        <f t="shared" si="48"/>
        <v>5223.34</v>
      </c>
      <c r="F106" s="23">
        <f t="shared" si="48"/>
        <v>9576.12</v>
      </c>
      <c r="G106" s="23">
        <f t="shared" si="48"/>
        <v>9092.48</v>
      </c>
      <c r="H106" s="24">
        <f t="shared" si="48"/>
        <v>483.64</v>
      </c>
      <c r="L106" s="8"/>
    </row>
    <row r="107" s="1" customFormat="1" hidden="1" customHeight="1" spans="1:12">
      <c r="A107" s="25">
        <v>445102</v>
      </c>
      <c r="B107" s="25" t="s">
        <v>118</v>
      </c>
      <c r="C107" s="26">
        <v>57.84</v>
      </c>
      <c r="D107" s="25">
        <v>0.85</v>
      </c>
      <c r="E107" s="27">
        <f>ROUND(C107*99*0.3,2)</f>
        <v>1717.85</v>
      </c>
      <c r="F107" s="27">
        <f t="shared" si="47"/>
        <v>3149.39</v>
      </c>
      <c r="G107" s="27">
        <f>ROUND(C107*(D107-0.3)*94,2)</f>
        <v>2990.33</v>
      </c>
      <c r="H107" s="28">
        <f>F107-G107</f>
        <v>159.06</v>
      </c>
      <c r="L107" s="8"/>
    </row>
    <row r="108" s="1" customFormat="1" hidden="1" customHeight="1" spans="1:12">
      <c r="A108" s="25">
        <v>445103</v>
      </c>
      <c r="B108" s="25" t="s">
        <v>119</v>
      </c>
      <c r="C108" s="26">
        <v>118.03</v>
      </c>
      <c r="D108" s="25">
        <v>0.85</v>
      </c>
      <c r="E108" s="27">
        <f>ROUND(C108*99*0.3,2)</f>
        <v>3505.49</v>
      </c>
      <c r="F108" s="27">
        <f t="shared" si="47"/>
        <v>6426.73</v>
      </c>
      <c r="G108" s="27">
        <f>ROUND(C108*(D108-0.3)*94,2)</f>
        <v>6102.15</v>
      </c>
      <c r="H108" s="28">
        <f>F108-G108</f>
        <v>324.58</v>
      </c>
      <c r="L108" s="8"/>
    </row>
    <row r="109" s="1" customFormat="1" hidden="1" customHeight="1" spans="1:12">
      <c r="A109" s="20">
        <v>4452</v>
      </c>
      <c r="B109" s="20" t="s">
        <v>120</v>
      </c>
      <c r="C109" s="21">
        <f t="shared" ref="C109:H109" si="49">SUM(C110:C111)</f>
        <v>188.46</v>
      </c>
      <c r="D109" s="22"/>
      <c r="E109" s="23">
        <f t="shared" si="49"/>
        <v>5597.27</v>
      </c>
      <c r="F109" s="23">
        <f t="shared" si="49"/>
        <v>10261.65</v>
      </c>
      <c r="G109" s="23">
        <f t="shared" si="49"/>
        <v>9743.39</v>
      </c>
      <c r="H109" s="24">
        <f t="shared" si="49"/>
        <v>518.259999999999</v>
      </c>
      <c r="L109" s="8"/>
    </row>
    <row r="110" s="1" customFormat="1" hidden="1" customHeight="1" spans="1:12">
      <c r="A110" s="25">
        <v>445202</v>
      </c>
      <c r="B110" s="25" t="s">
        <v>121</v>
      </c>
      <c r="C110" s="26">
        <v>94.48</v>
      </c>
      <c r="D110" s="25">
        <v>0.85</v>
      </c>
      <c r="E110" s="27">
        <f>ROUND(C110*99*0.3,2)</f>
        <v>2806.06</v>
      </c>
      <c r="F110" s="27">
        <f t="shared" ref="F110:F114" si="50">ROUND(C110*(D110-0.3)*99,2)</f>
        <v>5144.44</v>
      </c>
      <c r="G110" s="27">
        <f>ROUND(C110*(D110-0.3)*94,2)</f>
        <v>4884.62</v>
      </c>
      <c r="H110" s="28">
        <f>F110-G110</f>
        <v>259.82</v>
      </c>
      <c r="L110" s="8"/>
    </row>
    <row r="111" s="1" customFormat="1" hidden="1" customHeight="1" spans="1:58">
      <c r="A111" s="25">
        <v>445203</v>
      </c>
      <c r="B111" s="25" t="s">
        <v>122</v>
      </c>
      <c r="C111" s="26">
        <v>93.98</v>
      </c>
      <c r="D111" s="25">
        <v>0.85</v>
      </c>
      <c r="E111" s="27">
        <f>ROUND(C111*99*0.3,2)</f>
        <v>2791.21</v>
      </c>
      <c r="F111" s="27">
        <f t="shared" si="50"/>
        <v>5117.21</v>
      </c>
      <c r="G111" s="27">
        <f>ROUND(C111*(D111-0.3)*94,2)</f>
        <v>4858.77</v>
      </c>
      <c r="H111" s="28">
        <f>F111-G111</f>
        <v>258.44</v>
      </c>
      <c r="L111" s="8"/>
      <c r="BF111" s="1">
        <v>10</v>
      </c>
    </row>
    <row r="112" s="1" customFormat="1" hidden="1" customHeight="1" spans="1:12">
      <c r="A112" s="20">
        <v>4453</v>
      </c>
      <c r="B112" s="20" t="s">
        <v>123</v>
      </c>
      <c r="C112" s="21">
        <f t="shared" ref="C112:H112" si="51">SUM(C113:C114)</f>
        <v>65.09</v>
      </c>
      <c r="D112" s="22"/>
      <c r="E112" s="23">
        <f t="shared" si="51"/>
        <v>1933.17</v>
      </c>
      <c r="F112" s="23">
        <f t="shared" si="51"/>
        <v>3544.15</v>
      </c>
      <c r="G112" s="23">
        <f t="shared" si="51"/>
        <v>3365.15</v>
      </c>
      <c r="H112" s="24">
        <f t="shared" si="51"/>
        <v>179</v>
      </c>
      <c r="L112" s="8"/>
    </row>
    <row r="113" s="1" customFormat="1" hidden="1" customHeight="1" spans="1:12">
      <c r="A113" s="25">
        <v>445302</v>
      </c>
      <c r="B113" s="25" t="s">
        <v>124</v>
      </c>
      <c r="C113" s="26">
        <v>41.32</v>
      </c>
      <c r="D113" s="25">
        <v>0.85</v>
      </c>
      <c r="E113" s="27">
        <f>ROUND(C113*99*0.3,2)</f>
        <v>1227.2</v>
      </c>
      <c r="F113" s="27">
        <f t="shared" si="50"/>
        <v>2249.87</v>
      </c>
      <c r="G113" s="27">
        <f>ROUND(C113*(D113-0.3)*94,2)</f>
        <v>2136.24</v>
      </c>
      <c r="H113" s="28">
        <f t="shared" ref="H112:H143" si="52">F113-G113</f>
        <v>113.63</v>
      </c>
      <c r="L113" s="8"/>
    </row>
    <row r="114" s="1" customFormat="1" hidden="1" customHeight="1" spans="1:12">
      <c r="A114" s="25">
        <v>445303</v>
      </c>
      <c r="B114" s="25" t="s">
        <v>125</v>
      </c>
      <c r="C114" s="26">
        <v>23.77</v>
      </c>
      <c r="D114" s="25">
        <v>0.85</v>
      </c>
      <c r="E114" s="27">
        <f>ROUND(C114*99*0.3,2)</f>
        <v>705.97</v>
      </c>
      <c r="F114" s="27">
        <f t="shared" si="50"/>
        <v>1294.28</v>
      </c>
      <c r="G114" s="27">
        <f>ROUND(C114*(D114-0.3)*94,2)</f>
        <v>1228.91</v>
      </c>
      <c r="H114" s="28">
        <f t="shared" si="52"/>
        <v>65.3699999999999</v>
      </c>
      <c r="L114" s="8"/>
    </row>
    <row r="115" s="1" customFormat="1" hidden="1" customHeight="1" spans="1:12">
      <c r="A115" s="20">
        <v>440407</v>
      </c>
      <c r="B115" s="43" t="s">
        <v>126</v>
      </c>
      <c r="C115" s="21">
        <v>4.61</v>
      </c>
      <c r="D115" s="22">
        <v>0.3</v>
      </c>
      <c r="E115" s="23">
        <f>ROUND(C115*99*0.3,2)</f>
        <v>136.92</v>
      </c>
      <c r="F115" s="23">
        <f t="shared" ref="F115:F173" si="53">ROUND(C115*(D115-0.3)*99,2)</f>
        <v>0</v>
      </c>
      <c r="G115" s="23">
        <f>ROUND(C115*(D115-0.3)*94,2)</f>
        <v>0</v>
      </c>
      <c r="H115" s="24">
        <f t="shared" si="52"/>
        <v>0</v>
      </c>
      <c r="L115" s="8"/>
    </row>
    <row r="116" s="1" customFormat="1" hidden="1" customHeight="1" spans="1:12">
      <c r="A116" s="25"/>
      <c r="B116" s="44" t="s">
        <v>127</v>
      </c>
      <c r="C116" s="21">
        <f t="shared" ref="C116:H116" si="54">SUM(C117:C173)</f>
        <v>3532.06</v>
      </c>
      <c r="D116" s="22"/>
      <c r="E116" s="23">
        <f t="shared" si="54"/>
        <v>104902.2</v>
      </c>
      <c r="F116" s="23">
        <f t="shared" si="54"/>
        <v>203136.18</v>
      </c>
      <c r="G116" s="23">
        <f t="shared" si="54"/>
        <v>192876.72</v>
      </c>
      <c r="H116" s="24">
        <f t="shared" si="54"/>
        <v>10259.46</v>
      </c>
      <c r="L116" s="8"/>
    </row>
    <row r="117" s="1" customFormat="1" hidden="1" customHeight="1" spans="1:12">
      <c r="A117" s="25">
        <v>440222</v>
      </c>
      <c r="B117" s="25" t="s">
        <v>128</v>
      </c>
      <c r="C117" s="26">
        <v>19.81</v>
      </c>
      <c r="D117" s="25">
        <v>0.85</v>
      </c>
      <c r="E117" s="27">
        <f>ROUND(C117*99*0.3,2)</f>
        <v>588.36</v>
      </c>
      <c r="F117" s="27">
        <f t="shared" si="53"/>
        <v>1078.65</v>
      </c>
      <c r="G117" s="27">
        <f>ROUND(C117*(D117-0.3)*94,2)</f>
        <v>1024.18</v>
      </c>
      <c r="H117" s="28">
        <f t="shared" si="52"/>
        <v>54.47</v>
      </c>
      <c r="L117" s="8"/>
    </row>
    <row r="118" s="4" customFormat="1" hidden="1" customHeight="1" spans="1:12">
      <c r="A118" s="30">
        <v>440224</v>
      </c>
      <c r="B118" s="30" t="s">
        <v>129</v>
      </c>
      <c r="C118" s="26">
        <v>18.58</v>
      </c>
      <c r="D118" s="25">
        <v>0.85</v>
      </c>
      <c r="E118" s="27">
        <f t="shared" ref="E118:E149" si="55">ROUND(C118*99*0.3,2)</f>
        <v>551.83</v>
      </c>
      <c r="F118" s="27">
        <f t="shared" si="53"/>
        <v>1011.68</v>
      </c>
      <c r="G118" s="27">
        <f t="shared" ref="G118:G149" si="56">ROUND(C118*(D118-0.3)*94,2)</f>
        <v>960.59</v>
      </c>
      <c r="H118" s="28">
        <f t="shared" si="52"/>
        <v>51.0899999999999</v>
      </c>
      <c r="I118" s="1"/>
      <c r="J118" s="1"/>
      <c r="K118" s="1"/>
      <c r="L118" s="8"/>
    </row>
    <row r="119" s="4" customFormat="1" hidden="1" customHeight="1" spans="1:12">
      <c r="A119" s="30">
        <v>440229</v>
      </c>
      <c r="B119" s="30" t="s">
        <v>130</v>
      </c>
      <c r="C119" s="26">
        <v>32.24</v>
      </c>
      <c r="D119" s="25">
        <v>0.85</v>
      </c>
      <c r="E119" s="27">
        <f t="shared" si="55"/>
        <v>957.53</v>
      </c>
      <c r="F119" s="27">
        <f t="shared" si="53"/>
        <v>1755.47</v>
      </c>
      <c r="G119" s="27">
        <f t="shared" si="56"/>
        <v>1666.81</v>
      </c>
      <c r="H119" s="28">
        <f t="shared" si="52"/>
        <v>88.6600000000001</v>
      </c>
      <c r="I119" s="1"/>
      <c r="J119" s="1"/>
      <c r="K119" s="1"/>
      <c r="L119" s="8"/>
    </row>
    <row r="120" s="4" customFormat="1" hidden="1" customHeight="1" spans="1:12">
      <c r="A120" s="30">
        <v>440232</v>
      </c>
      <c r="B120" s="30" t="s">
        <v>131</v>
      </c>
      <c r="C120" s="26">
        <v>18.9</v>
      </c>
      <c r="D120" s="25">
        <v>1</v>
      </c>
      <c r="E120" s="27">
        <f t="shared" si="55"/>
        <v>561.33</v>
      </c>
      <c r="F120" s="27">
        <f t="shared" si="53"/>
        <v>1309.77</v>
      </c>
      <c r="G120" s="27">
        <f t="shared" si="56"/>
        <v>1243.62</v>
      </c>
      <c r="H120" s="28">
        <f t="shared" si="52"/>
        <v>66.1500000000001</v>
      </c>
      <c r="I120" s="1"/>
      <c r="J120" s="1"/>
      <c r="K120" s="1"/>
      <c r="L120" s="8"/>
    </row>
    <row r="121" s="4" customFormat="1" hidden="1" customHeight="1" spans="1:12">
      <c r="A121" s="25">
        <v>440233</v>
      </c>
      <c r="B121" s="25" t="s">
        <v>132</v>
      </c>
      <c r="C121" s="26">
        <v>19.51</v>
      </c>
      <c r="D121" s="25">
        <v>0.85</v>
      </c>
      <c r="E121" s="27">
        <f t="shared" si="55"/>
        <v>579.45</v>
      </c>
      <c r="F121" s="27">
        <f t="shared" si="53"/>
        <v>1062.32</v>
      </c>
      <c r="G121" s="27">
        <f t="shared" si="56"/>
        <v>1008.67</v>
      </c>
      <c r="H121" s="28">
        <f t="shared" si="52"/>
        <v>53.65</v>
      </c>
      <c r="I121" s="1"/>
      <c r="J121" s="1"/>
      <c r="K121" s="1"/>
      <c r="L121" s="8"/>
    </row>
    <row r="122" s="4" customFormat="1" hidden="1" customHeight="1" spans="1:12">
      <c r="A122" s="25">
        <v>440281</v>
      </c>
      <c r="B122" s="25" t="s">
        <v>133</v>
      </c>
      <c r="C122" s="26">
        <v>37.94</v>
      </c>
      <c r="D122" s="25">
        <v>0.85</v>
      </c>
      <c r="E122" s="27">
        <f t="shared" si="55"/>
        <v>1126.82</v>
      </c>
      <c r="F122" s="27">
        <f t="shared" si="53"/>
        <v>2065.83</v>
      </c>
      <c r="G122" s="27">
        <f t="shared" si="56"/>
        <v>1961.5</v>
      </c>
      <c r="H122" s="28">
        <f t="shared" si="52"/>
        <v>104.33</v>
      </c>
      <c r="I122" s="1"/>
      <c r="J122" s="1"/>
      <c r="K122" s="1"/>
      <c r="L122" s="8"/>
    </row>
    <row r="123" s="4" customFormat="1" hidden="1" customHeight="1" spans="1:12">
      <c r="A123" s="30">
        <v>440282</v>
      </c>
      <c r="B123" s="30" t="s">
        <v>134</v>
      </c>
      <c r="C123" s="26">
        <v>35.18</v>
      </c>
      <c r="D123" s="25">
        <v>1</v>
      </c>
      <c r="E123" s="27">
        <f t="shared" si="55"/>
        <v>1044.85</v>
      </c>
      <c r="F123" s="27">
        <f t="shared" si="53"/>
        <v>2437.97</v>
      </c>
      <c r="G123" s="27">
        <f t="shared" si="56"/>
        <v>2314.84</v>
      </c>
      <c r="H123" s="28">
        <f t="shared" si="52"/>
        <v>123.13</v>
      </c>
      <c r="I123" s="1"/>
      <c r="J123" s="1"/>
      <c r="K123" s="1"/>
      <c r="L123" s="8"/>
    </row>
    <row r="124" s="4" customFormat="1" hidden="1" customHeight="1" spans="1:12">
      <c r="A124" s="30">
        <v>440523</v>
      </c>
      <c r="B124" s="30" t="s">
        <v>135</v>
      </c>
      <c r="C124" s="26">
        <v>6.37</v>
      </c>
      <c r="D124" s="25">
        <v>0.85</v>
      </c>
      <c r="E124" s="27">
        <f t="shared" si="55"/>
        <v>189.19</v>
      </c>
      <c r="F124" s="27">
        <f t="shared" si="53"/>
        <v>346.85</v>
      </c>
      <c r="G124" s="27">
        <f t="shared" si="56"/>
        <v>329.33</v>
      </c>
      <c r="H124" s="28">
        <f t="shared" si="52"/>
        <v>17.52</v>
      </c>
      <c r="I124" s="1"/>
      <c r="J124" s="1"/>
      <c r="K124" s="1"/>
      <c r="L124" s="8"/>
    </row>
    <row r="125" s="4" customFormat="1" ht="113" customHeight="1" spans="1:12">
      <c r="A125" s="25">
        <v>440781</v>
      </c>
      <c r="B125" s="25" t="s">
        <v>136</v>
      </c>
      <c r="C125" s="26">
        <v>89.37</v>
      </c>
      <c r="D125" s="25">
        <v>0.65</v>
      </c>
      <c r="E125" s="27">
        <f t="shared" si="55"/>
        <v>2654.29</v>
      </c>
      <c r="F125" s="27">
        <f t="shared" si="53"/>
        <v>3096.67</v>
      </c>
      <c r="G125" s="27">
        <f t="shared" si="56"/>
        <v>2940.27</v>
      </c>
      <c r="H125" s="28">
        <f t="shared" si="52"/>
        <v>156.4</v>
      </c>
      <c r="I125" s="1"/>
      <c r="J125" s="1"/>
      <c r="K125" s="1"/>
      <c r="L125" s="8"/>
    </row>
    <row r="126" s="4" customFormat="1" hidden="1" customHeight="1" spans="1:12">
      <c r="A126" s="25">
        <v>440783</v>
      </c>
      <c r="B126" s="25" t="s">
        <v>137</v>
      </c>
      <c r="C126" s="26">
        <v>74.3</v>
      </c>
      <c r="D126" s="25">
        <v>0.65</v>
      </c>
      <c r="E126" s="27">
        <f t="shared" si="55"/>
        <v>2206.71</v>
      </c>
      <c r="F126" s="27">
        <f t="shared" si="53"/>
        <v>2574.5</v>
      </c>
      <c r="G126" s="27">
        <f t="shared" si="56"/>
        <v>2444.47</v>
      </c>
      <c r="H126" s="28">
        <f t="shared" si="52"/>
        <v>130.03</v>
      </c>
      <c r="I126" s="1"/>
      <c r="J126" s="1"/>
      <c r="K126" s="1"/>
      <c r="L126" s="8"/>
    </row>
    <row r="127" s="4" customFormat="1" hidden="1" customHeight="1" spans="1:12">
      <c r="A127" s="25">
        <v>440784</v>
      </c>
      <c r="B127" s="25" t="s">
        <v>138</v>
      </c>
      <c r="C127" s="26">
        <v>54.28</v>
      </c>
      <c r="D127" s="25">
        <v>0.65</v>
      </c>
      <c r="E127" s="27">
        <f t="shared" si="55"/>
        <v>1612.12</v>
      </c>
      <c r="F127" s="27">
        <f t="shared" si="53"/>
        <v>1880.8</v>
      </c>
      <c r="G127" s="27">
        <f t="shared" si="56"/>
        <v>1785.81</v>
      </c>
      <c r="H127" s="28">
        <f t="shared" si="52"/>
        <v>94.99</v>
      </c>
      <c r="I127" s="1"/>
      <c r="J127" s="1"/>
      <c r="K127" s="1"/>
      <c r="L127" s="8"/>
    </row>
    <row r="128" s="4" customFormat="1" hidden="1" customHeight="1" spans="1:12">
      <c r="A128" s="25">
        <v>440785</v>
      </c>
      <c r="B128" s="25" t="s">
        <v>139</v>
      </c>
      <c r="C128" s="26">
        <v>48.16</v>
      </c>
      <c r="D128" s="25">
        <v>0.65</v>
      </c>
      <c r="E128" s="27">
        <f t="shared" si="55"/>
        <v>1430.35</v>
      </c>
      <c r="F128" s="27">
        <f t="shared" si="53"/>
        <v>1668.74</v>
      </c>
      <c r="G128" s="27">
        <f t="shared" si="56"/>
        <v>1584.46</v>
      </c>
      <c r="H128" s="28">
        <f t="shared" si="52"/>
        <v>84.28</v>
      </c>
      <c r="I128" s="1"/>
      <c r="J128" s="1"/>
      <c r="K128" s="1"/>
      <c r="L128" s="8"/>
    </row>
    <row r="129" s="4" customFormat="1" hidden="1" customHeight="1" spans="1:12">
      <c r="A129" s="25">
        <v>440823</v>
      </c>
      <c r="B129" s="25" t="s">
        <v>140</v>
      </c>
      <c r="C129" s="26">
        <v>83.17</v>
      </c>
      <c r="D129" s="25">
        <v>0.85</v>
      </c>
      <c r="E129" s="27">
        <f t="shared" si="55"/>
        <v>2470.15</v>
      </c>
      <c r="F129" s="27">
        <f t="shared" si="53"/>
        <v>4528.61</v>
      </c>
      <c r="G129" s="27">
        <f t="shared" si="56"/>
        <v>4299.89</v>
      </c>
      <c r="H129" s="28">
        <f t="shared" si="52"/>
        <v>228.719999999999</v>
      </c>
      <c r="I129" s="1"/>
      <c r="J129" s="1"/>
      <c r="K129" s="1"/>
      <c r="L129" s="8"/>
    </row>
    <row r="130" s="4" customFormat="1" hidden="1" customHeight="1" spans="1:12">
      <c r="A130" s="30">
        <v>440825</v>
      </c>
      <c r="B130" s="30" t="s">
        <v>141</v>
      </c>
      <c r="C130" s="26">
        <v>64.16</v>
      </c>
      <c r="D130" s="25">
        <v>0.85</v>
      </c>
      <c r="E130" s="27">
        <f t="shared" si="55"/>
        <v>1905.55</v>
      </c>
      <c r="F130" s="27">
        <f t="shared" si="53"/>
        <v>3493.51</v>
      </c>
      <c r="G130" s="27">
        <f t="shared" si="56"/>
        <v>3317.07</v>
      </c>
      <c r="H130" s="28">
        <f t="shared" si="52"/>
        <v>176.44</v>
      </c>
      <c r="I130" s="1"/>
      <c r="J130" s="1"/>
      <c r="K130" s="1"/>
      <c r="L130" s="8"/>
    </row>
    <row r="131" s="4" customFormat="1" hidden="1" customHeight="1" spans="1:12">
      <c r="A131" s="45">
        <v>440881</v>
      </c>
      <c r="B131" s="45" t="s">
        <v>142</v>
      </c>
      <c r="C131" s="26">
        <v>137.19</v>
      </c>
      <c r="D131" s="25">
        <v>0.85</v>
      </c>
      <c r="E131" s="27">
        <f t="shared" si="55"/>
        <v>4074.54</v>
      </c>
      <c r="F131" s="27">
        <f t="shared" si="53"/>
        <v>7470</v>
      </c>
      <c r="G131" s="27">
        <f t="shared" si="56"/>
        <v>7092.72</v>
      </c>
      <c r="H131" s="28">
        <f t="shared" si="52"/>
        <v>377.28</v>
      </c>
      <c r="I131" s="1"/>
      <c r="J131" s="1"/>
      <c r="K131" s="1"/>
      <c r="L131" s="8"/>
    </row>
    <row r="132" s="4" customFormat="1" hidden="1" customHeight="1" spans="1:12">
      <c r="A132" s="30">
        <v>440882</v>
      </c>
      <c r="B132" s="30" t="s">
        <v>143</v>
      </c>
      <c r="C132" s="26">
        <v>132.59</v>
      </c>
      <c r="D132" s="25">
        <v>0.85</v>
      </c>
      <c r="E132" s="27">
        <f t="shared" si="55"/>
        <v>3937.92</v>
      </c>
      <c r="F132" s="27">
        <f t="shared" si="53"/>
        <v>7219.53</v>
      </c>
      <c r="G132" s="27">
        <f t="shared" si="56"/>
        <v>6854.9</v>
      </c>
      <c r="H132" s="28">
        <f t="shared" si="52"/>
        <v>364.63</v>
      </c>
      <c r="I132" s="1"/>
      <c r="J132" s="1"/>
      <c r="K132" s="1"/>
      <c r="L132" s="8"/>
    </row>
    <row r="133" s="4" customFormat="1" hidden="1" customHeight="1" spans="1:12">
      <c r="A133" s="25">
        <v>440883</v>
      </c>
      <c r="B133" s="25" t="s">
        <v>144</v>
      </c>
      <c r="C133" s="26">
        <v>91.68</v>
      </c>
      <c r="D133" s="25">
        <v>0.85</v>
      </c>
      <c r="E133" s="27">
        <f t="shared" si="55"/>
        <v>2722.9</v>
      </c>
      <c r="F133" s="27">
        <f t="shared" si="53"/>
        <v>4991.98</v>
      </c>
      <c r="G133" s="27">
        <f t="shared" si="56"/>
        <v>4739.86</v>
      </c>
      <c r="H133" s="28">
        <f t="shared" si="52"/>
        <v>252.12</v>
      </c>
      <c r="I133" s="1"/>
      <c r="J133" s="1"/>
      <c r="K133" s="1"/>
      <c r="L133" s="8"/>
    </row>
    <row r="134" s="4" customFormat="1" hidden="1" customHeight="1" spans="1:12">
      <c r="A134" s="25">
        <v>440981</v>
      </c>
      <c r="B134" s="25" t="s">
        <v>145</v>
      </c>
      <c r="C134" s="26">
        <v>103.33</v>
      </c>
      <c r="D134" s="25">
        <v>0.85</v>
      </c>
      <c r="E134" s="27">
        <f t="shared" si="55"/>
        <v>3068.9</v>
      </c>
      <c r="F134" s="27">
        <f t="shared" si="53"/>
        <v>5626.32</v>
      </c>
      <c r="G134" s="27">
        <f t="shared" si="56"/>
        <v>5342.16</v>
      </c>
      <c r="H134" s="28">
        <f t="shared" si="52"/>
        <v>284.16</v>
      </c>
      <c r="I134" s="1"/>
      <c r="J134" s="1"/>
      <c r="K134" s="1"/>
      <c r="L134" s="8"/>
    </row>
    <row r="135" s="4" customFormat="1" hidden="1" customHeight="1" spans="1:12">
      <c r="A135" s="30">
        <v>440982</v>
      </c>
      <c r="B135" s="30" t="s">
        <v>146</v>
      </c>
      <c r="C135" s="26">
        <v>132.9</v>
      </c>
      <c r="D135" s="25">
        <v>0.85</v>
      </c>
      <c r="E135" s="27">
        <f t="shared" si="55"/>
        <v>3947.13</v>
      </c>
      <c r="F135" s="27">
        <f t="shared" si="53"/>
        <v>7236.41</v>
      </c>
      <c r="G135" s="27">
        <f t="shared" si="56"/>
        <v>6870.93</v>
      </c>
      <c r="H135" s="28">
        <f t="shared" si="52"/>
        <v>365.48</v>
      </c>
      <c r="I135" s="1"/>
      <c r="J135" s="1"/>
      <c r="K135" s="1"/>
      <c r="L135" s="8"/>
    </row>
    <row r="136" s="4" customFormat="1" hidden="1" customHeight="1" spans="1:12">
      <c r="A136" s="30">
        <v>440983</v>
      </c>
      <c r="B136" s="30" t="s">
        <v>147</v>
      </c>
      <c r="C136" s="26">
        <v>131.06</v>
      </c>
      <c r="D136" s="25">
        <v>0.85</v>
      </c>
      <c r="E136" s="27">
        <f t="shared" si="55"/>
        <v>3892.48</v>
      </c>
      <c r="F136" s="27">
        <f t="shared" si="53"/>
        <v>7136.22</v>
      </c>
      <c r="G136" s="27">
        <f t="shared" si="56"/>
        <v>6775.8</v>
      </c>
      <c r="H136" s="28">
        <f t="shared" si="52"/>
        <v>360.42</v>
      </c>
      <c r="I136" s="1"/>
      <c r="J136" s="1"/>
      <c r="K136" s="1"/>
      <c r="L136" s="8"/>
    </row>
    <row r="137" s="4" customFormat="1" hidden="1" customHeight="1" spans="1:12">
      <c r="A137" s="30">
        <v>441223</v>
      </c>
      <c r="B137" s="30" t="s">
        <v>148</v>
      </c>
      <c r="C137" s="26">
        <v>39.6</v>
      </c>
      <c r="D137" s="25">
        <v>0.85</v>
      </c>
      <c r="E137" s="27">
        <f t="shared" si="55"/>
        <v>1176.12</v>
      </c>
      <c r="F137" s="27">
        <f t="shared" si="53"/>
        <v>2156.22</v>
      </c>
      <c r="G137" s="27">
        <f t="shared" si="56"/>
        <v>2047.32</v>
      </c>
      <c r="H137" s="28">
        <f t="shared" si="52"/>
        <v>108.9</v>
      </c>
      <c r="I137" s="1"/>
      <c r="J137" s="1"/>
      <c r="K137" s="1"/>
      <c r="L137" s="8"/>
    </row>
    <row r="138" s="4" customFormat="1" hidden="1" customHeight="1" spans="1:12">
      <c r="A138" s="30">
        <v>441224</v>
      </c>
      <c r="B138" s="30" t="s">
        <v>149</v>
      </c>
      <c r="C138" s="26">
        <v>79.75</v>
      </c>
      <c r="D138" s="25">
        <v>0.85</v>
      </c>
      <c r="E138" s="27">
        <f t="shared" si="55"/>
        <v>2368.58</v>
      </c>
      <c r="F138" s="27">
        <f t="shared" si="53"/>
        <v>4342.39</v>
      </c>
      <c r="G138" s="27">
        <f t="shared" si="56"/>
        <v>4123.08</v>
      </c>
      <c r="H138" s="28">
        <f t="shared" si="52"/>
        <v>219.31</v>
      </c>
      <c r="I138" s="1"/>
      <c r="J138" s="1"/>
      <c r="K138" s="1"/>
      <c r="L138" s="8"/>
    </row>
    <row r="139" s="4" customFormat="1" hidden="1" customHeight="1" spans="1:12">
      <c r="A139" s="30">
        <v>441225</v>
      </c>
      <c r="B139" s="30" t="s">
        <v>150</v>
      </c>
      <c r="C139" s="26">
        <v>38.06</v>
      </c>
      <c r="D139" s="25">
        <v>0.85</v>
      </c>
      <c r="E139" s="27">
        <f t="shared" si="55"/>
        <v>1130.38</v>
      </c>
      <c r="F139" s="27">
        <f t="shared" si="53"/>
        <v>2072.37</v>
      </c>
      <c r="G139" s="27">
        <f t="shared" si="56"/>
        <v>1967.7</v>
      </c>
      <c r="H139" s="28">
        <f t="shared" si="52"/>
        <v>104.67</v>
      </c>
      <c r="I139" s="1"/>
      <c r="J139" s="1"/>
      <c r="K139" s="1"/>
      <c r="L139" s="8"/>
    </row>
    <row r="140" s="4" customFormat="1" hidden="1" customHeight="1" spans="1:12">
      <c r="A140" s="30">
        <v>441226</v>
      </c>
      <c r="B140" s="30" t="s">
        <v>151</v>
      </c>
      <c r="C140" s="26">
        <v>33.82</v>
      </c>
      <c r="D140" s="25">
        <v>0.85</v>
      </c>
      <c r="E140" s="27">
        <f t="shared" si="55"/>
        <v>1004.45</v>
      </c>
      <c r="F140" s="27">
        <f t="shared" si="53"/>
        <v>1841.5</v>
      </c>
      <c r="G140" s="27">
        <f t="shared" si="56"/>
        <v>1748.49</v>
      </c>
      <c r="H140" s="28">
        <f t="shared" si="52"/>
        <v>93.01</v>
      </c>
      <c r="I140" s="1"/>
      <c r="J140" s="1"/>
      <c r="K140" s="1"/>
      <c r="L140" s="8"/>
    </row>
    <row r="141" s="4" customFormat="1" hidden="1" customHeight="1" spans="1:12">
      <c r="A141" s="25">
        <v>441284</v>
      </c>
      <c r="B141" s="25" t="s">
        <v>152</v>
      </c>
      <c r="C141" s="26">
        <v>53.1</v>
      </c>
      <c r="D141" s="25">
        <v>0.65</v>
      </c>
      <c r="E141" s="27">
        <f t="shared" si="55"/>
        <v>1577.07</v>
      </c>
      <c r="F141" s="27">
        <f t="shared" si="53"/>
        <v>1839.92</v>
      </c>
      <c r="G141" s="27">
        <f t="shared" si="56"/>
        <v>1746.99</v>
      </c>
      <c r="H141" s="28">
        <f t="shared" si="52"/>
        <v>92.9300000000001</v>
      </c>
      <c r="I141" s="1"/>
      <c r="J141" s="1"/>
      <c r="K141" s="1"/>
      <c r="L141" s="8"/>
    </row>
    <row r="142" s="4" customFormat="1" hidden="1" customHeight="1" spans="1:12">
      <c r="A142" s="30">
        <v>441322</v>
      </c>
      <c r="B142" s="30" t="s">
        <v>153</v>
      </c>
      <c r="C142" s="26">
        <v>121.15</v>
      </c>
      <c r="D142" s="25">
        <v>0.65</v>
      </c>
      <c r="E142" s="27">
        <f t="shared" si="55"/>
        <v>3598.16</v>
      </c>
      <c r="F142" s="27">
        <f t="shared" si="53"/>
        <v>4197.85</v>
      </c>
      <c r="G142" s="27">
        <f t="shared" si="56"/>
        <v>3985.84</v>
      </c>
      <c r="H142" s="28">
        <f t="shared" si="52"/>
        <v>212.01</v>
      </c>
      <c r="I142" s="1"/>
      <c r="J142" s="1"/>
      <c r="K142" s="1"/>
      <c r="L142" s="8"/>
    </row>
    <row r="143" s="4" customFormat="1" hidden="1" customHeight="1" spans="1:12">
      <c r="A143" s="25">
        <v>441323</v>
      </c>
      <c r="B143" s="25" t="s">
        <v>154</v>
      </c>
      <c r="C143" s="26">
        <v>102.28</v>
      </c>
      <c r="D143" s="25">
        <v>1</v>
      </c>
      <c r="E143" s="27">
        <f t="shared" si="55"/>
        <v>3037.72</v>
      </c>
      <c r="F143" s="27">
        <f t="shared" si="53"/>
        <v>7088</v>
      </c>
      <c r="G143" s="27">
        <f t="shared" si="56"/>
        <v>6730.02</v>
      </c>
      <c r="H143" s="28">
        <f t="shared" si="52"/>
        <v>357.98</v>
      </c>
      <c r="I143" s="1"/>
      <c r="J143" s="1"/>
      <c r="K143" s="1"/>
      <c r="L143" s="8"/>
    </row>
    <row r="144" s="4" customFormat="1" hidden="1" customHeight="1" spans="1:12">
      <c r="A144" s="25">
        <v>441324</v>
      </c>
      <c r="B144" s="25" t="s">
        <v>155</v>
      </c>
      <c r="C144" s="26">
        <v>31.94</v>
      </c>
      <c r="D144" s="25">
        <v>0.85</v>
      </c>
      <c r="E144" s="27">
        <f t="shared" si="55"/>
        <v>948.62</v>
      </c>
      <c r="F144" s="27">
        <f t="shared" si="53"/>
        <v>1739.13</v>
      </c>
      <c r="G144" s="27">
        <f t="shared" si="56"/>
        <v>1651.3</v>
      </c>
      <c r="H144" s="28">
        <f t="shared" ref="H144:H173" si="57">F144-G144</f>
        <v>87.8300000000002</v>
      </c>
      <c r="I144" s="1"/>
      <c r="J144" s="1"/>
      <c r="K144" s="1"/>
      <c r="L144" s="8"/>
    </row>
    <row r="145" s="4" customFormat="1" hidden="1" customHeight="1" spans="1:12">
      <c r="A145" s="30">
        <v>441422</v>
      </c>
      <c r="B145" s="30" t="s">
        <v>156</v>
      </c>
      <c r="C145" s="26">
        <v>32.07</v>
      </c>
      <c r="D145" s="25">
        <v>1</v>
      </c>
      <c r="E145" s="27">
        <f t="shared" si="55"/>
        <v>952.48</v>
      </c>
      <c r="F145" s="27">
        <f t="shared" si="53"/>
        <v>2222.45</v>
      </c>
      <c r="G145" s="27">
        <f t="shared" si="56"/>
        <v>2110.21</v>
      </c>
      <c r="H145" s="28">
        <f t="shared" si="57"/>
        <v>112.24</v>
      </c>
      <c r="I145" s="1"/>
      <c r="J145" s="1"/>
      <c r="K145" s="1"/>
      <c r="L145" s="8"/>
    </row>
    <row r="146" s="4" customFormat="1" hidden="1" customHeight="1" spans="1:12">
      <c r="A146" s="30">
        <v>441423</v>
      </c>
      <c r="B146" s="30" t="s">
        <v>157</v>
      </c>
      <c r="C146" s="26">
        <v>48.01</v>
      </c>
      <c r="D146" s="25">
        <v>1</v>
      </c>
      <c r="E146" s="27">
        <f t="shared" si="55"/>
        <v>1425.9</v>
      </c>
      <c r="F146" s="27">
        <f t="shared" si="53"/>
        <v>3327.09</v>
      </c>
      <c r="G146" s="27">
        <f t="shared" si="56"/>
        <v>3159.06</v>
      </c>
      <c r="H146" s="28">
        <f t="shared" si="57"/>
        <v>168.03</v>
      </c>
      <c r="I146" s="1"/>
      <c r="J146" s="1"/>
      <c r="K146" s="1"/>
      <c r="L146" s="8"/>
    </row>
    <row r="147" s="4" customFormat="1" hidden="1" customHeight="1" spans="1:12">
      <c r="A147" s="30">
        <v>441424</v>
      </c>
      <c r="B147" s="30" t="s">
        <v>158</v>
      </c>
      <c r="C147" s="26">
        <v>92.62</v>
      </c>
      <c r="D147" s="25">
        <v>1</v>
      </c>
      <c r="E147" s="27">
        <f t="shared" si="55"/>
        <v>2750.81</v>
      </c>
      <c r="F147" s="27">
        <f t="shared" si="53"/>
        <v>6418.57</v>
      </c>
      <c r="G147" s="27">
        <f t="shared" si="56"/>
        <v>6094.4</v>
      </c>
      <c r="H147" s="28">
        <f t="shared" si="57"/>
        <v>324.17</v>
      </c>
      <c r="I147" s="1"/>
      <c r="J147" s="1"/>
      <c r="K147" s="1"/>
      <c r="L147" s="8"/>
    </row>
    <row r="148" s="4" customFormat="1" hidden="1" customHeight="1" spans="1:12">
      <c r="A148" s="25">
        <v>441426</v>
      </c>
      <c r="B148" s="25" t="s">
        <v>159</v>
      </c>
      <c r="C148" s="26">
        <v>18.55</v>
      </c>
      <c r="D148" s="25">
        <v>1</v>
      </c>
      <c r="E148" s="27">
        <f t="shared" si="55"/>
        <v>550.94</v>
      </c>
      <c r="F148" s="27">
        <f t="shared" si="53"/>
        <v>1285.52</v>
      </c>
      <c r="G148" s="27">
        <f t="shared" si="56"/>
        <v>1220.59</v>
      </c>
      <c r="H148" s="28">
        <f t="shared" si="57"/>
        <v>64.9300000000001</v>
      </c>
      <c r="I148" s="1"/>
      <c r="J148" s="1"/>
      <c r="K148" s="1"/>
      <c r="L148" s="8"/>
    </row>
    <row r="149" s="4" customFormat="1" hidden="1" customHeight="1" spans="1:12">
      <c r="A149" s="25">
        <v>441427</v>
      </c>
      <c r="B149" s="25" t="s">
        <v>160</v>
      </c>
      <c r="C149" s="26">
        <v>17.96</v>
      </c>
      <c r="D149" s="25">
        <v>1</v>
      </c>
      <c r="E149" s="27">
        <f t="shared" si="55"/>
        <v>533.41</v>
      </c>
      <c r="F149" s="27">
        <f t="shared" si="53"/>
        <v>1244.63</v>
      </c>
      <c r="G149" s="27">
        <f t="shared" si="56"/>
        <v>1181.77</v>
      </c>
      <c r="H149" s="28">
        <f t="shared" si="57"/>
        <v>62.8600000000001</v>
      </c>
      <c r="I149" s="1"/>
      <c r="J149" s="1"/>
      <c r="K149" s="1"/>
      <c r="L149" s="8"/>
    </row>
    <row r="150" s="4" customFormat="1" hidden="1" customHeight="1" spans="1:12">
      <c r="A150" s="45">
        <v>441481</v>
      </c>
      <c r="B150" s="45" t="s">
        <v>161</v>
      </c>
      <c r="C150" s="26">
        <v>76.73</v>
      </c>
      <c r="D150" s="25">
        <v>1</v>
      </c>
      <c r="E150" s="27">
        <f t="shared" ref="E150:E173" si="58">ROUND(C150*99*0.3,2)</f>
        <v>2278.88</v>
      </c>
      <c r="F150" s="27">
        <f t="shared" si="53"/>
        <v>5317.39</v>
      </c>
      <c r="G150" s="27">
        <f t="shared" ref="G150:G173" si="59">ROUND(C150*(D150-0.3)*94,2)</f>
        <v>5048.83</v>
      </c>
      <c r="H150" s="28">
        <f t="shared" si="57"/>
        <v>268.56</v>
      </c>
      <c r="I150" s="1"/>
      <c r="J150" s="1"/>
      <c r="K150" s="1"/>
      <c r="L150" s="8"/>
    </row>
    <row r="151" s="4" customFormat="1" hidden="1" customHeight="1" spans="1:12">
      <c r="A151" s="30">
        <v>441521</v>
      </c>
      <c r="B151" s="30" t="s">
        <v>162</v>
      </c>
      <c r="C151" s="26">
        <v>74.38</v>
      </c>
      <c r="D151" s="25">
        <v>1</v>
      </c>
      <c r="E151" s="27">
        <f t="shared" si="58"/>
        <v>2209.09</v>
      </c>
      <c r="F151" s="27">
        <f t="shared" si="53"/>
        <v>5154.53</v>
      </c>
      <c r="G151" s="27">
        <f t="shared" si="59"/>
        <v>4894.2</v>
      </c>
      <c r="H151" s="28">
        <f t="shared" si="57"/>
        <v>260.33</v>
      </c>
      <c r="I151" s="1"/>
      <c r="J151" s="1"/>
      <c r="K151" s="1"/>
      <c r="L151" s="8"/>
    </row>
    <row r="152" s="4" customFormat="1" hidden="1" customHeight="1" spans="1:12">
      <c r="A152" s="30">
        <v>441523</v>
      </c>
      <c r="B152" s="30" t="s">
        <v>163</v>
      </c>
      <c r="C152" s="26">
        <v>24.99</v>
      </c>
      <c r="D152" s="25">
        <v>1</v>
      </c>
      <c r="E152" s="27">
        <f t="shared" si="58"/>
        <v>742.2</v>
      </c>
      <c r="F152" s="27">
        <f t="shared" si="53"/>
        <v>1731.81</v>
      </c>
      <c r="G152" s="27">
        <f t="shared" si="59"/>
        <v>1644.34</v>
      </c>
      <c r="H152" s="28">
        <f t="shared" si="57"/>
        <v>87.47</v>
      </c>
      <c r="I152" s="1"/>
      <c r="J152" s="1"/>
      <c r="K152" s="1"/>
      <c r="L152" s="8"/>
    </row>
    <row r="153" s="4" customFormat="1" hidden="1" customHeight="1" spans="1:12">
      <c r="A153" s="30">
        <v>441581</v>
      </c>
      <c r="B153" s="30" t="s">
        <v>164</v>
      </c>
      <c r="C153" s="26">
        <v>122.77</v>
      </c>
      <c r="D153" s="25">
        <v>1</v>
      </c>
      <c r="E153" s="27">
        <f t="shared" si="58"/>
        <v>3646.27</v>
      </c>
      <c r="F153" s="27">
        <f t="shared" si="53"/>
        <v>8507.96</v>
      </c>
      <c r="G153" s="27">
        <f t="shared" si="59"/>
        <v>8078.27</v>
      </c>
      <c r="H153" s="28">
        <f t="shared" si="57"/>
        <v>429.689999999999</v>
      </c>
      <c r="I153" s="1"/>
      <c r="J153" s="1"/>
      <c r="K153" s="1"/>
      <c r="L153" s="8"/>
    </row>
    <row r="154" s="4" customFormat="1" hidden="1" customHeight="1" spans="1:12">
      <c r="A154" s="30">
        <v>441621</v>
      </c>
      <c r="B154" s="30" t="s">
        <v>165</v>
      </c>
      <c r="C154" s="26">
        <v>46.6</v>
      </c>
      <c r="D154" s="25">
        <v>1</v>
      </c>
      <c r="E154" s="27">
        <f t="shared" si="58"/>
        <v>1384.02</v>
      </c>
      <c r="F154" s="27">
        <f t="shared" si="53"/>
        <v>3229.38</v>
      </c>
      <c r="G154" s="27">
        <f t="shared" si="59"/>
        <v>3066.28</v>
      </c>
      <c r="H154" s="28">
        <f t="shared" si="57"/>
        <v>163.1</v>
      </c>
      <c r="I154" s="1"/>
      <c r="J154" s="1"/>
      <c r="K154" s="1"/>
      <c r="L154" s="8"/>
    </row>
    <row r="155" s="4" customFormat="1" hidden="1" customHeight="1" spans="1:12">
      <c r="A155" s="45">
        <v>441622</v>
      </c>
      <c r="B155" s="45" t="s">
        <v>166</v>
      </c>
      <c r="C155" s="26">
        <v>59.11</v>
      </c>
      <c r="D155" s="25">
        <v>1</v>
      </c>
      <c r="E155" s="27">
        <f t="shared" si="58"/>
        <v>1755.57</v>
      </c>
      <c r="F155" s="27">
        <f t="shared" si="53"/>
        <v>4096.32</v>
      </c>
      <c r="G155" s="27">
        <f t="shared" si="59"/>
        <v>3889.44</v>
      </c>
      <c r="H155" s="28">
        <f t="shared" si="57"/>
        <v>206.88</v>
      </c>
      <c r="I155" s="1"/>
      <c r="J155" s="1"/>
      <c r="K155" s="1"/>
      <c r="L155" s="8"/>
    </row>
    <row r="156" s="4" customFormat="1" hidden="1" customHeight="1" spans="1:12">
      <c r="A156" s="30">
        <v>441623</v>
      </c>
      <c r="B156" s="30" t="s">
        <v>167</v>
      </c>
      <c r="C156" s="26">
        <v>28.34</v>
      </c>
      <c r="D156" s="25">
        <v>1</v>
      </c>
      <c r="E156" s="27">
        <f t="shared" si="58"/>
        <v>841.7</v>
      </c>
      <c r="F156" s="27">
        <f t="shared" si="53"/>
        <v>1963.96</v>
      </c>
      <c r="G156" s="27">
        <f t="shared" si="59"/>
        <v>1864.77</v>
      </c>
      <c r="H156" s="28">
        <f t="shared" si="57"/>
        <v>99.1900000000001</v>
      </c>
      <c r="I156" s="1"/>
      <c r="J156" s="1"/>
      <c r="K156" s="1"/>
      <c r="L156" s="8"/>
    </row>
    <row r="157" s="4" customFormat="1" hidden="1" customHeight="1" spans="1:12">
      <c r="A157" s="25">
        <v>441624</v>
      </c>
      <c r="B157" s="25" t="s">
        <v>168</v>
      </c>
      <c r="C157" s="26">
        <v>35.19</v>
      </c>
      <c r="D157" s="25">
        <v>1</v>
      </c>
      <c r="E157" s="27">
        <f t="shared" si="58"/>
        <v>1045.14</v>
      </c>
      <c r="F157" s="27">
        <f t="shared" si="53"/>
        <v>2438.67</v>
      </c>
      <c r="G157" s="27">
        <f t="shared" si="59"/>
        <v>2315.5</v>
      </c>
      <c r="H157" s="28">
        <f t="shared" si="57"/>
        <v>123.17</v>
      </c>
      <c r="I157" s="1"/>
      <c r="J157" s="1"/>
      <c r="K157" s="1"/>
      <c r="L157" s="8"/>
    </row>
    <row r="158" s="4" customFormat="1" hidden="1" customHeight="1" spans="1:12">
      <c r="A158" s="25">
        <v>441625</v>
      </c>
      <c r="B158" s="25" t="s">
        <v>169</v>
      </c>
      <c r="C158" s="26">
        <v>35.26</v>
      </c>
      <c r="D158" s="25">
        <v>0.85</v>
      </c>
      <c r="E158" s="27">
        <f t="shared" si="58"/>
        <v>1047.22</v>
      </c>
      <c r="F158" s="27">
        <f t="shared" si="53"/>
        <v>1919.91</v>
      </c>
      <c r="G158" s="27">
        <f t="shared" si="59"/>
        <v>1822.94</v>
      </c>
      <c r="H158" s="28">
        <f t="shared" si="57"/>
        <v>96.97</v>
      </c>
      <c r="I158" s="1"/>
      <c r="J158" s="1"/>
      <c r="K158" s="1"/>
      <c r="L158" s="8"/>
    </row>
    <row r="159" s="4" customFormat="1" hidden="1" customHeight="1" spans="1:12">
      <c r="A159" s="25">
        <v>441721</v>
      </c>
      <c r="B159" s="25" t="s">
        <v>170</v>
      </c>
      <c r="C159" s="26">
        <v>43.73</v>
      </c>
      <c r="D159" s="25">
        <v>0.85</v>
      </c>
      <c r="E159" s="27">
        <f t="shared" si="58"/>
        <v>1298.78</v>
      </c>
      <c r="F159" s="27">
        <f t="shared" si="53"/>
        <v>2381.1</v>
      </c>
      <c r="G159" s="27">
        <f t="shared" si="59"/>
        <v>2260.84</v>
      </c>
      <c r="H159" s="28">
        <f t="shared" si="57"/>
        <v>120.26</v>
      </c>
      <c r="I159" s="1"/>
      <c r="J159" s="1"/>
      <c r="K159" s="1"/>
      <c r="L159" s="8"/>
    </row>
    <row r="160" s="4" customFormat="1" hidden="1" customHeight="1" spans="1:12">
      <c r="A160" s="30">
        <v>441781</v>
      </c>
      <c r="B160" s="46" t="s">
        <v>171</v>
      </c>
      <c r="C160" s="26">
        <v>88.26</v>
      </c>
      <c r="D160" s="25">
        <v>0.85</v>
      </c>
      <c r="E160" s="27">
        <f t="shared" si="58"/>
        <v>2621.32</v>
      </c>
      <c r="F160" s="27">
        <f t="shared" si="53"/>
        <v>4805.76</v>
      </c>
      <c r="G160" s="27">
        <f t="shared" si="59"/>
        <v>4563.04</v>
      </c>
      <c r="H160" s="28">
        <f t="shared" si="57"/>
        <v>242.72</v>
      </c>
      <c r="I160" s="1"/>
      <c r="J160" s="1"/>
      <c r="K160" s="1"/>
      <c r="L160" s="8"/>
    </row>
    <row r="161" s="4" customFormat="1" hidden="1" customHeight="1" spans="1:12">
      <c r="A161" s="25">
        <v>441821</v>
      </c>
      <c r="B161" s="25" t="s">
        <v>172</v>
      </c>
      <c r="C161" s="26">
        <v>31.67</v>
      </c>
      <c r="D161" s="25">
        <v>0.85</v>
      </c>
      <c r="E161" s="27">
        <f t="shared" si="58"/>
        <v>940.6</v>
      </c>
      <c r="F161" s="27">
        <f t="shared" si="53"/>
        <v>1724.43</v>
      </c>
      <c r="G161" s="27">
        <f t="shared" si="59"/>
        <v>1637.34</v>
      </c>
      <c r="H161" s="28">
        <f t="shared" si="57"/>
        <v>87.0900000000001</v>
      </c>
      <c r="I161" s="1"/>
      <c r="J161" s="1"/>
      <c r="K161" s="1"/>
      <c r="L161" s="8"/>
    </row>
    <row r="162" s="4" customFormat="1" hidden="1" customHeight="1" spans="1:12">
      <c r="A162" s="25">
        <v>441823</v>
      </c>
      <c r="B162" s="25" t="s">
        <v>173</v>
      </c>
      <c r="C162" s="26">
        <v>36.8</v>
      </c>
      <c r="D162" s="25">
        <v>0.85</v>
      </c>
      <c r="E162" s="27">
        <f t="shared" si="58"/>
        <v>1092.96</v>
      </c>
      <c r="F162" s="27">
        <f t="shared" si="53"/>
        <v>2003.76</v>
      </c>
      <c r="G162" s="27">
        <f t="shared" si="59"/>
        <v>1902.56</v>
      </c>
      <c r="H162" s="28">
        <f t="shared" si="57"/>
        <v>101.2</v>
      </c>
      <c r="I162" s="1"/>
      <c r="J162" s="1"/>
      <c r="K162" s="1"/>
      <c r="L162" s="8"/>
    </row>
    <row r="163" s="4" customFormat="1" hidden="1" customHeight="1" spans="1:12">
      <c r="A163" s="30">
        <v>441825</v>
      </c>
      <c r="B163" s="46" t="s">
        <v>174</v>
      </c>
      <c r="C163" s="26">
        <v>9.56</v>
      </c>
      <c r="D163" s="25">
        <v>1</v>
      </c>
      <c r="E163" s="27">
        <f t="shared" si="58"/>
        <v>283.93</v>
      </c>
      <c r="F163" s="27">
        <f t="shared" si="53"/>
        <v>662.51</v>
      </c>
      <c r="G163" s="27">
        <f t="shared" si="59"/>
        <v>629.05</v>
      </c>
      <c r="H163" s="28">
        <f t="shared" si="57"/>
        <v>33.46</v>
      </c>
      <c r="I163" s="1"/>
      <c r="J163" s="1"/>
      <c r="K163" s="1"/>
      <c r="L163" s="8"/>
    </row>
    <row r="164" s="4" customFormat="1" hidden="1" customHeight="1" spans="1:12">
      <c r="A164" s="30">
        <v>441826</v>
      </c>
      <c r="B164" s="46" t="s">
        <v>175</v>
      </c>
      <c r="C164" s="26">
        <v>13.56</v>
      </c>
      <c r="D164" s="25">
        <v>1</v>
      </c>
      <c r="E164" s="27">
        <f t="shared" si="58"/>
        <v>402.73</v>
      </c>
      <c r="F164" s="27">
        <f t="shared" si="53"/>
        <v>939.71</v>
      </c>
      <c r="G164" s="27">
        <f t="shared" si="59"/>
        <v>892.25</v>
      </c>
      <c r="H164" s="28">
        <f t="shared" si="57"/>
        <v>47.46</v>
      </c>
      <c r="I164" s="1"/>
      <c r="J164" s="1"/>
      <c r="K164" s="1"/>
      <c r="L164" s="8"/>
    </row>
    <row r="165" s="4" customFormat="1" hidden="1" customHeight="1" spans="1:12">
      <c r="A165" s="30">
        <v>441881</v>
      </c>
      <c r="B165" s="46" t="s">
        <v>176</v>
      </c>
      <c r="C165" s="26">
        <v>94.46</v>
      </c>
      <c r="D165" s="25">
        <v>0.85</v>
      </c>
      <c r="E165" s="27">
        <f t="shared" si="58"/>
        <v>2805.46</v>
      </c>
      <c r="F165" s="27">
        <f t="shared" si="53"/>
        <v>5143.35</v>
      </c>
      <c r="G165" s="27">
        <f t="shared" si="59"/>
        <v>4883.58</v>
      </c>
      <c r="H165" s="28">
        <f t="shared" si="57"/>
        <v>259.77</v>
      </c>
      <c r="I165" s="1"/>
      <c r="J165" s="1"/>
      <c r="K165" s="1"/>
      <c r="L165" s="8"/>
    </row>
    <row r="166" s="4" customFormat="1" hidden="1" customHeight="1" spans="1:12">
      <c r="A166" s="25">
        <v>441882</v>
      </c>
      <c r="B166" s="25" t="s">
        <v>177</v>
      </c>
      <c r="C166" s="26">
        <v>37.79</v>
      </c>
      <c r="D166" s="25">
        <v>0.85</v>
      </c>
      <c r="E166" s="27">
        <f t="shared" si="58"/>
        <v>1122.36</v>
      </c>
      <c r="F166" s="27">
        <f t="shared" si="53"/>
        <v>2057.67</v>
      </c>
      <c r="G166" s="27">
        <f t="shared" si="59"/>
        <v>1953.74</v>
      </c>
      <c r="H166" s="28">
        <f t="shared" si="57"/>
        <v>103.93</v>
      </c>
      <c r="I166" s="1"/>
      <c r="J166" s="1"/>
      <c r="K166" s="1"/>
      <c r="L166" s="8"/>
    </row>
    <row r="167" s="4" customFormat="1" hidden="1" customHeight="1" spans="1:12">
      <c r="A167" s="30">
        <v>445122</v>
      </c>
      <c r="B167" s="46" t="s">
        <v>178</v>
      </c>
      <c r="C167" s="26">
        <v>81.75</v>
      </c>
      <c r="D167" s="25">
        <v>1</v>
      </c>
      <c r="E167" s="27">
        <f t="shared" si="58"/>
        <v>2427.98</v>
      </c>
      <c r="F167" s="27">
        <f t="shared" si="53"/>
        <v>5665.28</v>
      </c>
      <c r="G167" s="27">
        <f t="shared" si="59"/>
        <v>5379.15</v>
      </c>
      <c r="H167" s="28">
        <f t="shared" si="57"/>
        <v>286.13</v>
      </c>
      <c r="I167" s="1"/>
      <c r="J167" s="1"/>
      <c r="K167" s="1"/>
      <c r="L167" s="8"/>
    </row>
    <row r="168" s="4" customFormat="1" hidden="1" customHeight="1" spans="1:12">
      <c r="A168" s="30">
        <v>445281</v>
      </c>
      <c r="B168" s="46" t="s">
        <v>179</v>
      </c>
      <c r="C168" s="26">
        <v>203.43</v>
      </c>
      <c r="D168" s="25">
        <v>1</v>
      </c>
      <c r="E168" s="27">
        <f t="shared" si="58"/>
        <v>6041.87</v>
      </c>
      <c r="F168" s="27">
        <f t="shared" si="53"/>
        <v>14097.7</v>
      </c>
      <c r="G168" s="27">
        <f t="shared" si="59"/>
        <v>13385.69</v>
      </c>
      <c r="H168" s="28">
        <f t="shared" si="57"/>
        <v>712.01</v>
      </c>
      <c r="I168" s="1"/>
      <c r="J168" s="1"/>
      <c r="K168" s="1"/>
      <c r="L168" s="8"/>
    </row>
    <row r="169" s="4" customFormat="1" hidden="1" customHeight="1" spans="1:12">
      <c r="A169" s="45">
        <v>445222</v>
      </c>
      <c r="B169" s="45" t="s">
        <v>180</v>
      </c>
      <c r="C169" s="26">
        <v>67.46</v>
      </c>
      <c r="D169" s="25">
        <v>1</v>
      </c>
      <c r="E169" s="27">
        <f t="shared" si="58"/>
        <v>2003.56</v>
      </c>
      <c r="F169" s="27">
        <f t="shared" si="53"/>
        <v>4674.98</v>
      </c>
      <c r="G169" s="27">
        <f t="shared" si="59"/>
        <v>4438.87</v>
      </c>
      <c r="H169" s="28">
        <f t="shared" si="57"/>
        <v>236.11</v>
      </c>
      <c r="I169" s="1"/>
      <c r="J169" s="1"/>
      <c r="K169" s="1"/>
      <c r="L169" s="8"/>
    </row>
    <row r="170" s="4" customFormat="1" hidden="1" customHeight="1" spans="1:12">
      <c r="A170" s="30">
        <v>445224</v>
      </c>
      <c r="B170" s="30" t="s">
        <v>181</v>
      </c>
      <c r="C170" s="26">
        <v>106.02</v>
      </c>
      <c r="D170" s="25">
        <v>1</v>
      </c>
      <c r="E170" s="27">
        <f t="shared" si="58"/>
        <v>3148.79</v>
      </c>
      <c r="F170" s="27">
        <f t="shared" si="53"/>
        <v>7347.19</v>
      </c>
      <c r="G170" s="27">
        <f t="shared" si="59"/>
        <v>6976.12</v>
      </c>
      <c r="H170" s="28">
        <f t="shared" si="57"/>
        <v>371.07</v>
      </c>
      <c r="I170" s="1"/>
      <c r="J170" s="1"/>
      <c r="K170" s="1"/>
      <c r="L170" s="8"/>
    </row>
    <row r="171" s="4" customFormat="1" hidden="1" customHeight="1" spans="1:12">
      <c r="A171" s="30">
        <v>445321</v>
      </c>
      <c r="B171" s="30" t="s">
        <v>182</v>
      </c>
      <c r="C171" s="26">
        <v>43.06</v>
      </c>
      <c r="D171" s="25">
        <v>0.85</v>
      </c>
      <c r="E171" s="27">
        <f t="shared" si="58"/>
        <v>1278.88</v>
      </c>
      <c r="F171" s="27">
        <f t="shared" si="53"/>
        <v>2344.62</v>
      </c>
      <c r="G171" s="27">
        <f t="shared" si="59"/>
        <v>2226.2</v>
      </c>
      <c r="H171" s="28">
        <f t="shared" si="57"/>
        <v>118.42</v>
      </c>
      <c r="I171" s="1"/>
      <c r="J171" s="1"/>
      <c r="K171" s="1"/>
      <c r="L171" s="8"/>
    </row>
    <row r="172" s="4" customFormat="1" hidden="1" customHeight="1" spans="1:12">
      <c r="A172" s="25">
        <v>445322</v>
      </c>
      <c r="B172" s="25" t="s">
        <v>183</v>
      </c>
      <c r="C172" s="26">
        <v>37.31</v>
      </c>
      <c r="D172" s="25">
        <v>0.85</v>
      </c>
      <c r="E172" s="27">
        <f t="shared" si="58"/>
        <v>1108.11</v>
      </c>
      <c r="F172" s="27">
        <f t="shared" si="53"/>
        <v>2031.53</v>
      </c>
      <c r="G172" s="27">
        <f t="shared" si="59"/>
        <v>1928.93</v>
      </c>
      <c r="H172" s="28">
        <f t="shared" si="57"/>
        <v>102.6</v>
      </c>
      <c r="I172" s="1"/>
      <c r="J172" s="1"/>
      <c r="K172" s="1"/>
      <c r="L172" s="8"/>
    </row>
    <row r="173" s="4" customFormat="1" hidden="1" customHeight="1" spans="1:12">
      <c r="A173" s="30">
        <v>445381</v>
      </c>
      <c r="B173" s="30" t="s">
        <v>184</v>
      </c>
      <c r="C173" s="26">
        <v>94.2</v>
      </c>
      <c r="D173" s="25">
        <v>0.85</v>
      </c>
      <c r="E173" s="27">
        <f t="shared" si="58"/>
        <v>2797.74</v>
      </c>
      <c r="F173" s="27">
        <f t="shared" si="53"/>
        <v>5129.19</v>
      </c>
      <c r="G173" s="27">
        <f t="shared" si="59"/>
        <v>4870.14</v>
      </c>
      <c r="H173" s="28">
        <f t="shared" si="57"/>
        <v>259.049999999999</v>
      </c>
      <c r="I173" s="1"/>
      <c r="J173" s="1"/>
      <c r="K173" s="1"/>
      <c r="L173" s="8"/>
    </row>
    <row r="174" s="5" customFormat="1" ht="19" customHeight="1" spans="1:12">
      <c r="A174" s="47"/>
      <c r="B174" s="47"/>
      <c r="C174" s="48"/>
      <c r="D174" s="47"/>
      <c r="E174" s="47"/>
      <c r="F174" s="47"/>
      <c r="G174" s="47"/>
      <c r="L174" s="53"/>
    </row>
    <row r="175" s="4" customFormat="1" customHeight="1" spans="1:12">
      <c r="A175" s="49"/>
      <c r="B175" s="49"/>
      <c r="C175" s="50"/>
      <c r="D175" s="49"/>
      <c r="E175" s="49"/>
      <c r="F175" s="6"/>
      <c r="H175" s="49"/>
      <c r="L175" s="54"/>
    </row>
    <row r="176" s="4" customFormat="1" customHeight="1" spans="1:12">
      <c r="A176" s="49"/>
      <c r="B176" s="49"/>
      <c r="C176" s="50"/>
      <c r="D176" s="49"/>
      <c r="E176" s="49"/>
      <c r="F176" s="6"/>
      <c r="H176" s="49"/>
      <c r="L176" s="54"/>
    </row>
    <row r="177" s="4" customFormat="1" customHeight="1" spans="1:12">
      <c r="A177" s="49"/>
      <c r="B177" s="49"/>
      <c r="C177" s="50"/>
      <c r="D177" s="49"/>
      <c r="E177" s="49"/>
      <c r="F177" s="6"/>
      <c r="H177" s="49"/>
      <c r="L177" s="54"/>
    </row>
    <row r="178" s="4" customFormat="1" customHeight="1" spans="1:12">
      <c r="A178" s="49"/>
      <c r="B178" s="49"/>
      <c r="C178" s="50"/>
      <c r="D178" s="49"/>
      <c r="E178" s="49"/>
      <c r="F178" s="6"/>
      <c r="H178" s="49"/>
      <c r="L178" s="54"/>
    </row>
    <row r="179" s="4" customFormat="1" customHeight="1" spans="1:12">
      <c r="A179" s="49"/>
      <c r="B179" s="49"/>
      <c r="C179" s="50"/>
      <c r="D179" s="49"/>
      <c r="E179" s="49"/>
      <c r="F179" s="6"/>
      <c r="H179" s="49"/>
      <c r="L179" s="54"/>
    </row>
    <row r="180" s="4" customFormat="1" customHeight="1" spans="1:12">
      <c r="A180" s="49"/>
      <c r="B180" s="49"/>
      <c r="C180" s="50"/>
      <c r="D180" s="49"/>
      <c r="E180" s="49"/>
      <c r="F180" s="6"/>
      <c r="H180" s="49"/>
      <c r="L180" s="54"/>
    </row>
    <row r="181" s="4" customFormat="1" customHeight="1" spans="1:12">
      <c r="A181" s="49"/>
      <c r="B181" s="49"/>
      <c r="C181" s="50"/>
      <c r="D181" s="49"/>
      <c r="E181" s="49"/>
      <c r="F181" s="6"/>
      <c r="H181" s="49"/>
      <c r="L181" s="54"/>
    </row>
    <row r="182" s="4" customFormat="1" customHeight="1" spans="1:12">
      <c r="A182" s="51"/>
      <c r="B182" s="51"/>
      <c r="C182" s="52"/>
      <c r="D182" s="49"/>
      <c r="E182" s="49"/>
      <c r="F182" s="6"/>
      <c r="H182" s="49"/>
      <c r="L182" s="54"/>
    </row>
    <row r="183" s="4" customFormat="1" customHeight="1" spans="1:12">
      <c r="A183" s="49"/>
      <c r="B183" s="49"/>
      <c r="C183" s="50"/>
      <c r="D183" s="49"/>
      <c r="E183" s="49"/>
      <c r="F183" s="6"/>
      <c r="H183" s="49"/>
      <c r="L183" s="54"/>
    </row>
    <row r="184" s="4" customFormat="1" customHeight="1" spans="1:12">
      <c r="A184" s="49"/>
      <c r="B184" s="49"/>
      <c r="C184" s="50"/>
      <c r="D184" s="49"/>
      <c r="E184" s="49"/>
      <c r="F184" s="6"/>
      <c r="H184" s="49"/>
      <c r="L184" s="54"/>
    </row>
    <row r="185" s="4" customFormat="1" customHeight="1" spans="1:12">
      <c r="A185" s="49"/>
      <c r="B185" s="49"/>
      <c r="C185" s="50"/>
      <c r="D185" s="49"/>
      <c r="E185" s="49"/>
      <c r="F185" s="6"/>
      <c r="H185" s="49"/>
      <c r="L185" s="54"/>
    </row>
    <row r="186" s="4" customFormat="1" customHeight="1" spans="1:12">
      <c r="A186" s="49"/>
      <c r="B186" s="49"/>
      <c r="C186" s="50"/>
      <c r="D186" s="49"/>
      <c r="E186" s="49"/>
      <c r="F186" s="6"/>
      <c r="H186" s="49"/>
      <c r="L186" s="54"/>
    </row>
    <row r="187" s="4" customFormat="1" customHeight="1" spans="1:12">
      <c r="A187" s="49"/>
      <c r="B187" s="49"/>
      <c r="C187" s="50"/>
      <c r="D187" s="49"/>
      <c r="E187" s="49"/>
      <c r="F187" s="6"/>
      <c r="H187" s="49"/>
      <c r="L187" s="54"/>
    </row>
    <row r="188" s="4" customFormat="1" customHeight="1" spans="1:12">
      <c r="A188" s="49"/>
      <c r="B188" s="49"/>
      <c r="C188" s="50"/>
      <c r="D188" s="49"/>
      <c r="E188" s="49"/>
      <c r="F188" s="6"/>
      <c r="H188" s="49"/>
      <c r="L188" s="54"/>
    </row>
    <row r="189" s="4" customFormat="1" customHeight="1" spans="1:12">
      <c r="A189" s="49"/>
      <c r="B189" s="49"/>
      <c r="C189" s="50"/>
      <c r="D189" s="49"/>
      <c r="E189" s="49"/>
      <c r="F189" s="6"/>
      <c r="H189" s="49"/>
      <c r="L189" s="54"/>
    </row>
    <row r="190" s="4" customFormat="1" customHeight="1" spans="1:12">
      <c r="A190" s="49"/>
      <c r="B190" s="49"/>
      <c r="C190" s="50"/>
      <c r="D190" s="49"/>
      <c r="E190" s="49"/>
      <c r="F190" s="6"/>
      <c r="H190" s="49"/>
      <c r="L190" s="54"/>
    </row>
    <row r="191" s="4" customFormat="1" customHeight="1" spans="1:12">
      <c r="A191" s="49"/>
      <c r="B191" s="49"/>
      <c r="C191" s="50"/>
      <c r="D191" s="49"/>
      <c r="E191" s="49"/>
      <c r="F191" s="6"/>
      <c r="H191" s="49"/>
      <c r="L191" s="54"/>
    </row>
    <row r="192" s="4" customFormat="1" customHeight="1" spans="1:12">
      <c r="A192" s="51"/>
      <c r="B192" s="51"/>
      <c r="C192" s="52"/>
      <c r="D192" s="49"/>
      <c r="E192" s="49"/>
      <c r="F192" s="6"/>
      <c r="H192" s="49"/>
      <c r="L192" s="54"/>
    </row>
    <row r="193" s="4" customFormat="1" customHeight="1" spans="1:12">
      <c r="A193" s="49"/>
      <c r="B193" s="49"/>
      <c r="C193" s="50"/>
      <c r="D193" s="49"/>
      <c r="E193" s="49"/>
      <c r="F193" s="6"/>
      <c r="H193" s="49"/>
      <c r="L193" s="54"/>
    </row>
    <row r="194" s="4" customFormat="1" customHeight="1" spans="1:12">
      <c r="A194" s="49"/>
      <c r="B194" s="49"/>
      <c r="C194" s="50"/>
      <c r="D194" s="49"/>
      <c r="E194" s="49"/>
      <c r="F194" s="6"/>
      <c r="H194" s="49"/>
      <c r="L194" s="54"/>
    </row>
    <row r="195" s="4" customFormat="1" customHeight="1" spans="1:12">
      <c r="A195" s="49"/>
      <c r="B195" s="49"/>
      <c r="C195" s="50"/>
      <c r="D195" s="49"/>
      <c r="E195" s="49"/>
      <c r="F195" s="6"/>
      <c r="H195" s="49"/>
      <c r="L195" s="54"/>
    </row>
    <row r="196" s="4" customFormat="1" customHeight="1" spans="1:12">
      <c r="A196" s="49"/>
      <c r="B196" s="3"/>
      <c r="C196" s="50"/>
      <c r="D196" s="49"/>
      <c r="E196" s="49"/>
      <c r="F196" s="6"/>
      <c r="H196" s="49"/>
      <c r="L196" s="54"/>
    </row>
    <row r="197" s="4" customFormat="1" customHeight="1" spans="1:12">
      <c r="A197" s="49"/>
      <c r="B197" s="49"/>
      <c r="C197" s="50"/>
      <c r="D197" s="49"/>
      <c r="E197" s="49"/>
      <c r="F197" s="6"/>
      <c r="H197" s="49"/>
      <c r="L197" s="54"/>
    </row>
    <row r="198" s="4" customFormat="1" customHeight="1" spans="1:12">
      <c r="A198" s="51"/>
      <c r="B198" s="51"/>
      <c r="C198" s="52"/>
      <c r="D198" s="49"/>
      <c r="E198" s="49"/>
      <c r="F198" s="6"/>
      <c r="H198" s="49"/>
      <c r="L198" s="54"/>
    </row>
    <row r="199" s="4" customFormat="1" customHeight="1" spans="1:12">
      <c r="A199" s="49"/>
      <c r="B199" s="49"/>
      <c r="C199" s="50"/>
      <c r="D199" s="49"/>
      <c r="E199" s="49"/>
      <c r="F199" s="6"/>
      <c r="H199" s="49"/>
      <c r="L199" s="54"/>
    </row>
    <row r="200" s="4" customFormat="1" customHeight="1" spans="1:12">
      <c r="A200" s="49"/>
      <c r="B200" s="49"/>
      <c r="C200" s="50"/>
      <c r="D200" s="49"/>
      <c r="E200" s="49"/>
      <c r="F200" s="6"/>
      <c r="H200" s="49"/>
      <c r="L200" s="54"/>
    </row>
    <row r="201" s="4" customFormat="1" customHeight="1" spans="1:12">
      <c r="A201" s="49"/>
      <c r="B201" s="49"/>
      <c r="C201" s="50"/>
      <c r="D201" s="49"/>
      <c r="E201" s="49"/>
      <c r="F201" s="6"/>
      <c r="H201" s="49"/>
      <c r="L201" s="54"/>
    </row>
    <row r="202" s="4" customFormat="1" customHeight="1" spans="1:12">
      <c r="A202" s="49"/>
      <c r="B202" s="49"/>
      <c r="C202" s="50"/>
      <c r="D202" s="49"/>
      <c r="E202" s="49"/>
      <c r="F202" s="6"/>
      <c r="H202" s="49"/>
      <c r="L202" s="54"/>
    </row>
    <row r="203" s="4" customFormat="1" customHeight="1" spans="1:12">
      <c r="A203" s="49"/>
      <c r="B203" s="49"/>
      <c r="C203" s="50"/>
      <c r="D203" s="49"/>
      <c r="E203" s="49"/>
      <c r="F203" s="6"/>
      <c r="H203" s="49"/>
      <c r="L203" s="54"/>
    </row>
    <row r="204" s="4" customFormat="1" customHeight="1" spans="1:12">
      <c r="A204" s="49"/>
      <c r="B204" s="49"/>
      <c r="C204" s="50"/>
      <c r="D204" s="49"/>
      <c r="E204" s="49"/>
      <c r="F204" s="6"/>
      <c r="H204" s="49"/>
      <c r="L204" s="54"/>
    </row>
    <row r="205" s="4" customFormat="1" customHeight="1" spans="1:12">
      <c r="A205" s="49"/>
      <c r="B205" s="49"/>
      <c r="C205" s="50"/>
      <c r="D205" s="49"/>
      <c r="E205" s="49"/>
      <c r="F205" s="6"/>
      <c r="H205" s="49"/>
      <c r="L205" s="54"/>
    </row>
    <row r="206" s="4" customFormat="1" customHeight="1" spans="1:12">
      <c r="A206" s="49"/>
      <c r="B206" s="49"/>
      <c r="C206" s="50"/>
      <c r="D206" s="49"/>
      <c r="E206" s="49"/>
      <c r="F206" s="6"/>
      <c r="H206" s="49"/>
      <c r="L206" s="54"/>
    </row>
    <row r="207" s="4" customFormat="1" customHeight="1" spans="1:12">
      <c r="A207" s="51"/>
      <c r="B207" s="51"/>
      <c r="C207" s="52"/>
      <c r="D207" s="49"/>
      <c r="E207" s="49"/>
      <c r="F207" s="6"/>
      <c r="H207" s="49"/>
      <c r="L207" s="54"/>
    </row>
    <row r="208" s="4" customFormat="1" customHeight="1" spans="1:12">
      <c r="A208" s="49"/>
      <c r="B208" s="49"/>
      <c r="C208" s="50"/>
      <c r="D208" s="49"/>
      <c r="E208" s="49"/>
      <c r="F208" s="6"/>
      <c r="H208" s="49"/>
      <c r="L208" s="54"/>
    </row>
    <row r="209" s="4" customFormat="1" customHeight="1" spans="1:12">
      <c r="A209" s="49"/>
      <c r="B209" s="49"/>
      <c r="C209" s="50"/>
      <c r="D209" s="49"/>
      <c r="E209" s="49"/>
      <c r="F209" s="6"/>
      <c r="H209" s="49"/>
      <c r="L209" s="54"/>
    </row>
    <row r="210" s="4" customFormat="1" customHeight="1" spans="1:12">
      <c r="A210" s="49"/>
      <c r="B210" s="49"/>
      <c r="C210" s="50"/>
      <c r="D210" s="49"/>
      <c r="E210" s="49"/>
      <c r="F210" s="6"/>
      <c r="H210" s="49"/>
      <c r="L210" s="54"/>
    </row>
    <row r="211" s="4" customFormat="1" customHeight="1" spans="1:12">
      <c r="A211" s="49"/>
      <c r="B211" s="49"/>
      <c r="C211" s="50"/>
      <c r="D211" s="49"/>
      <c r="E211" s="49"/>
      <c r="F211" s="6"/>
      <c r="H211" s="49"/>
      <c r="L211" s="54"/>
    </row>
    <row r="212" s="4" customFormat="1" customHeight="1" spans="1:12">
      <c r="A212" s="49"/>
      <c r="B212" s="49"/>
      <c r="C212" s="50"/>
      <c r="D212" s="49"/>
      <c r="E212" s="49"/>
      <c r="F212" s="6"/>
      <c r="H212" s="49"/>
      <c r="L212" s="54"/>
    </row>
    <row r="213" s="4" customFormat="1" customHeight="1" spans="1:12">
      <c r="A213" s="51"/>
      <c r="B213" s="51"/>
      <c r="C213" s="52"/>
      <c r="D213" s="49"/>
      <c r="E213" s="49"/>
      <c r="F213" s="6"/>
      <c r="H213" s="49"/>
      <c r="L213" s="54"/>
    </row>
    <row r="214" s="4" customFormat="1" customHeight="1" spans="1:12">
      <c r="A214" s="49"/>
      <c r="B214" s="49"/>
      <c r="C214" s="50"/>
      <c r="D214" s="49"/>
      <c r="E214" s="49"/>
      <c r="F214" s="6"/>
      <c r="H214" s="49"/>
      <c r="L214" s="54"/>
    </row>
    <row r="215" s="4" customFormat="1" customHeight="1" spans="1:12">
      <c r="A215" s="49"/>
      <c r="B215" s="49"/>
      <c r="C215" s="50"/>
      <c r="D215" s="49"/>
      <c r="E215" s="49"/>
      <c r="F215" s="6"/>
      <c r="H215" s="49"/>
      <c r="L215" s="54"/>
    </row>
    <row r="216" s="4" customFormat="1" customHeight="1" spans="1:12">
      <c r="A216" s="49"/>
      <c r="B216" s="49"/>
      <c r="C216" s="50"/>
      <c r="D216" s="49"/>
      <c r="E216" s="49"/>
      <c r="F216" s="6"/>
      <c r="H216" s="49"/>
      <c r="L216" s="54"/>
    </row>
    <row r="217" s="4" customFormat="1" customHeight="1" spans="1:12">
      <c r="A217" s="49"/>
      <c r="B217" s="49"/>
      <c r="C217" s="50"/>
      <c r="D217" s="49"/>
      <c r="E217" s="49"/>
      <c r="F217" s="6"/>
      <c r="H217" s="49"/>
      <c r="L217" s="54"/>
    </row>
    <row r="218" s="4" customFormat="1" customHeight="1" spans="1:12">
      <c r="A218" s="49"/>
      <c r="B218" s="49"/>
      <c r="C218" s="50"/>
      <c r="D218" s="49"/>
      <c r="E218" s="49"/>
      <c r="F218" s="6"/>
      <c r="H218" s="49"/>
      <c r="L218" s="54"/>
    </row>
    <row r="219" s="4" customFormat="1" customHeight="1" spans="1:12">
      <c r="A219" s="49"/>
      <c r="B219" s="49"/>
      <c r="C219" s="50"/>
      <c r="D219" s="49"/>
      <c r="E219" s="49"/>
      <c r="F219" s="6"/>
      <c r="H219" s="49"/>
      <c r="L219" s="54"/>
    </row>
    <row r="220" s="4" customFormat="1" customHeight="1" spans="1:12">
      <c r="A220" s="49"/>
      <c r="B220" s="49"/>
      <c r="C220" s="50"/>
      <c r="D220" s="49"/>
      <c r="E220" s="49"/>
      <c r="F220" s="6"/>
      <c r="H220" s="49"/>
      <c r="L220" s="54"/>
    </row>
    <row r="221" s="4" customFormat="1" customHeight="1" spans="1:12">
      <c r="A221" s="49"/>
      <c r="B221" s="49"/>
      <c r="C221" s="50"/>
      <c r="D221" s="49"/>
      <c r="E221" s="49"/>
      <c r="F221" s="6"/>
      <c r="H221" s="49"/>
      <c r="L221" s="54"/>
    </row>
    <row r="222" s="4" customFormat="1" customHeight="1" spans="1:12">
      <c r="A222" s="51"/>
      <c r="B222" s="51"/>
      <c r="C222" s="52"/>
      <c r="D222" s="49"/>
      <c r="E222" s="49"/>
      <c r="F222" s="6"/>
      <c r="H222" s="49"/>
      <c r="L222" s="54"/>
    </row>
    <row r="223" s="4" customFormat="1" customHeight="1" spans="1:12">
      <c r="A223" s="49"/>
      <c r="B223" s="49"/>
      <c r="C223" s="50"/>
      <c r="D223" s="49"/>
      <c r="E223" s="49"/>
      <c r="F223" s="6"/>
      <c r="H223" s="49"/>
      <c r="L223" s="54"/>
    </row>
    <row r="224" s="4" customFormat="1" customHeight="1" spans="1:12">
      <c r="A224" s="49"/>
      <c r="B224" s="49"/>
      <c r="C224" s="50"/>
      <c r="D224" s="49"/>
      <c r="E224" s="49"/>
      <c r="F224" s="6"/>
      <c r="H224" s="49"/>
      <c r="L224" s="54"/>
    </row>
    <row r="225" s="4" customFormat="1" customHeight="1" spans="1:12">
      <c r="A225" s="49"/>
      <c r="B225" s="49"/>
      <c r="C225" s="50"/>
      <c r="D225" s="49"/>
      <c r="E225" s="49"/>
      <c r="F225" s="6"/>
      <c r="H225" s="49"/>
      <c r="L225" s="54"/>
    </row>
    <row r="226" s="4" customFormat="1" customHeight="1" spans="1:12">
      <c r="A226" s="49"/>
      <c r="B226" s="49"/>
      <c r="C226" s="50"/>
      <c r="D226" s="49"/>
      <c r="E226" s="49"/>
      <c r="F226" s="6"/>
      <c r="H226" s="49"/>
      <c r="L226" s="54"/>
    </row>
    <row r="227" s="4" customFormat="1" customHeight="1" spans="1:12">
      <c r="A227" s="49"/>
      <c r="B227" s="49"/>
      <c r="C227" s="50"/>
      <c r="D227" s="49"/>
      <c r="E227" s="49"/>
      <c r="F227" s="6"/>
      <c r="H227" s="49"/>
      <c r="L227" s="54"/>
    </row>
    <row r="228" s="4" customFormat="1" customHeight="1" spans="1:12">
      <c r="A228" s="49"/>
      <c r="B228" s="49"/>
      <c r="C228" s="50"/>
      <c r="D228" s="49"/>
      <c r="E228" s="49"/>
      <c r="F228" s="6"/>
      <c r="H228" s="49"/>
      <c r="L228" s="54"/>
    </row>
    <row r="229" s="4" customFormat="1" customHeight="1" spans="1:12">
      <c r="A229" s="51"/>
      <c r="B229" s="51"/>
      <c r="C229" s="52"/>
      <c r="D229" s="49"/>
      <c r="E229" s="49"/>
      <c r="F229" s="6"/>
      <c r="H229" s="49"/>
      <c r="L229" s="54"/>
    </row>
    <row r="230" s="4" customFormat="1" customHeight="1" spans="1:12">
      <c r="A230" s="49"/>
      <c r="B230" s="3"/>
      <c r="C230" s="55"/>
      <c r="D230" s="49"/>
      <c r="E230" s="49"/>
      <c r="F230" s="6"/>
      <c r="H230" s="49"/>
      <c r="L230" s="54"/>
    </row>
    <row r="231" s="4" customFormat="1" customHeight="1" spans="1:12">
      <c r="A231" s="49"/>
      <c r="B231" s="3"/>
      <c r="C231" s="55"/>
      <c r="D231" s="49"/>
      <c r="E231" s="49"/>
      <c r="F231" s="6"/>
      <c r="H231" s="49"/>
      <c r="L231" s="54"/>
    </row>
    <row r="232" s="4" customFormat="1" customHeight="1" spans="1:12">
      <c r="A232" s="49"/>
      <c r="B232" s="3"/>
      <c r="C232" s="55"/>
      <c r="D232" s="49"/>
      <c r="E232" s="49"/>
      <c r="F232" s="6"/>
      <c r="H232" s="49"/>
      <c r="L232" s="54"/>
    </row>
    <row r="233" s="4" customFormat="1" customHeight="1" spans="1:12">
      <c r="A233" s="49"/>
      <c r="B233" s="3"/>
      <c r="C233" s="55"/>
      <c r="D233" s="49"/>
      <c r="E233" s="49"/>
      <c r="F233" s="6"/>
      <c r="H233" s="49"/>
      <c r="L233" s="54"/>
    </row>
    <row r="234" s="4" customFormat="1" customHeight="1" spans="1:12">
      <c r="A234" s="49"/>
      <c r="B234" s="3"/>
      <c r="C234" s="55"/>
      <c r="D234" s="49"/>
      <c r="E234" s="49"/>
      <c r="F234" s="6"/>
      <c r="H234" s="49"/>
      <c r="L234" s="54"/>
    </row>
    <row r="235" s="4" customFormat="1" customHeight="1" spans="1:12">
      <c r="A235" s="49"/>
      <c r="B235" s="3"/>
      <c r="C235" s="55"/>
      <c r="D235" s="49"/>
      <c r="E235" s="49"/>
      <c r="F235" s="6"/>
      <c r="H235" s="49"/>
      <c r="L235" s="54"/>
    </row>
    <row r="236" s="4" customFormat="1" customHeight="1" spans="1:12">
      <c r="A236" s="51"/>
      <c r="B236" s="51"/>
      <c r="C236" s="52"/>
      <c r="D236" s="49"/>
      <c r="E236" s="49"/>
      <c r="F236" s="6"/>
      <c r="H236" s="49"/>
      <c r="L236" s="54"/>
    </row>
    <row r="237" s="4" customFormat="1" customHeight="1" spans="1:12">
      <c r="A237" s="49"/>
      <c r="B237" s="49"/>
      <c r="C237" s="50"/>
      <c r="D237" s="49"/>
      <c r="E237" s="49"/>
      <c r="F237" s="6"/>
      <c r="H237" s="49"/>
      <c r="L237" s="54"/>
    </row>
    <row r="238" s="4" customFormat="1" customHeight="1" spans="1:12">
      <c r="A238" s="49"/>
      <c r="B238" s="49"/>
      <c r="C238" s="50"/>
      <c r="D238" s="49"/>
      <c r="E238" s="49"/>
      <c r="F238" s="6"/>
      <c r="H238" s="49"/>
      <c r="L238" s="54"/>
    </row>
    <row r="239" s="4" customFormat="1" customHeight="1" spans="1:12">
      <c r="A239" s="49"/>
      <c r="B239" s="49"/>
      <c r="C239" s="50"/>
      <c r="D239" s="49"/>
      <c r="E239" s="49"/>
      <c r="F239" s="6"/>
      <c r="H239" s="49"/>
      <c r="L239" s="54"/>
    </row>
    <row r="240" s="4" customFormat="1" customHeight="1" spans="1:12">
      <c r="A240" s="49"/>
      <c r="B240" s="49"/>
      <c r="C240" s="50"/>
      <c r="D240" s="49"/>
      <c r="E240" s="49"/>
      <c r="F240" s="6"/>
      <c r="H240" s="49"/>
      <c r="L240" s="54"/>
    </row>
    <row r="241" s="4" customFormat="1" customHeight="1" spans="1:12">
      <c r="A241" s="51"/>
      <c r="B241" s="51"/>
      <c r="C241" s="52"/>
      <c r="D241" s="49"/>
      <c r="E241" s="49"/>
      <c r="F241" s="6"/>
      <c r="H241" s="49"/>
      <c r="L241" s="54"/>
    </row>
    <row r="242" s="4" customFormat="1" customHeight="1" spans="1:12">
      <c r="A242" s="49"/>
      <c r="B242" s="49"/>
      <c r="C242" s="50"/>
      <c r="D242" s="49"/>
      <c r="E242" s="49"/>
      <c r="F242" s="6"/>
      <c r="H242" s="49"/>
      <c r="L242" s="54"/>
    </row>
    <row r="243" s="4" customFormat="1" customHeight="1" spans="1:12">
      <c r="A243" s="49"/>
      <c r="B243" s="49"/>
      <c r="C243" s="50"/>
      <c r="D243" s="49"/>
      <c r="E243" s="49"/>
      <c r="F243" s="6"/>
      <c r="H243" s="49"/>
      <c r="L243" s="54"/>
    </row>
    <row r="244" s="4" customFormat="1" customHeight="1" spans="1:12">
      <c r="A244" s="49"/>
      <c r="B244" s="49"/>
      <c r="C244" s="50"/>
      <c r="D244" s="49"/>
      <c r="E244" s="49"/>
      <c r="F244" s="6"/>
      <c r="H244" s="49"/>
      <c r="L244" s="54"/>
    </row>
    <row r="245" s="4" customFormat="1" customHeight="1" spans="1:12">
      <c r="A245" s="49"/>
      <c r="B245" s="49"/>
      <c r="C245" s="50"/>
      <c r="D245" s="49"/>
      <c r="E245" s="49"/>
      <c r="F245" s="6"/>
      <c r="H245" s="49"/>
      <c r="L245" s="54"/>
    </row>
    <row r="246" s="4" customFormat="1" customHeight="1" spans="1:12">
      <c r="A246" s="49"/>
      <c r="B246" s="49"/>
      <c r="C246" s="50"/>
      <c r="D246" s="49"/>
      <c r="E246" s="49"/>
      <c r="F246" s="6"/>
      <c r="H246" s="49"/>
      <c r="L246" s="54"/>
    </row>
    <row r="247" s="4" customFormat="1" customHeight="1" spans="1:12">
      <c r="A247" s="49"/>
      <c r="B247" s="49"/>
      <c r="C247" s="50"/>
      <c r="D247" s="49"/>
      <c r="E247" s="49"/>
      <c r="F247" s="6"/>
      <c r="H247" s="49"/>
      <c r="L247" s="54"/>
    </row>
    <row r="248" s="4" customFormat="1" customHeight="1" spans="1:12">
      <c r="A248" s="49"/>
      <c r="B248" s="49"/>
      <c r="C248" s="50"/>
      <c r="D248" s="49"/>
      <c r="E248" s="49"/>
      <c r="F248" s="6"/>
      <c r="H248" s="49"/>
      <c r="L248" s="54"/>
    </row>
    <row r="249" s="4" customFormat="1" customHeight="1" spans="1:12">
      <c r="A249" s="49"/>
      <c r="B249" s="49"/>
      <c r="C249" s="50"/>
      <c r="D249" s="49"/>
      <c r="E249" s="49"/>
      <c r="F249" s="6"/>
      <c r="H249" s="49"/>
      <c r="L249" s="54"/>
    </row>
    <row r="250" s="4" customFormat="1" customHeight="1" spans="1:12">
      <c r="A250" s="51"/>
      <c r="B250" s="51"/>
      <c r="C250" s="52"/>
      <c r="D250" s="49"/>
      <c r="E250" s="49"/>
      <c r="F250" s="6"/>
      <c r="H250" s="49"/>
      <c r="L250" s="54"/>
    </row>
    <row r="251" s="4" customFormat="1" customHeight="1" spans="1:12">
      <c r="A251" s="51"/>
      <c r="B251" s="56"/>
      <c r="C251" s="57"/>
      <c r="D251" s="49"/>
      <c r="E251" s="49"/>
      <c r="F251" s="6"/>
      <c r="H251" s="49"/>
      <c r="L251" s="54"/>
    </row>
    <row r="252" s="4" customFormat="1" customHeight="1" spans="1:12">
      <c r="A252" s="51"/>
      <c r="B252" s="51"/>
      <c r="C252" s="52"/>
      <c r="D252" s="49"/>
      <c r="E252" s="49"/>
      <c r="F252" s="6"/>
      <c r="H252" s="49"/>
      <c r="L252" s="54"/>
    </row>
    <row r="253" s="4" customFormat="1" customHeight="1" spans="1:12">
      <c r="A253" s="49"/>
      <c r="B253" s="49"/>
      <c r="C253" s="50"/>
      <c r="D253" s="49"/>
      <c r="E253" s="49"/>
      <c r="F253" s="6"/>
      <c r="H253" s="49"/>
      <c r="L253" s="54"/>
    </row>
    <row r="254" s="4" customFormat="1" customHeight="1" spans="1:12">
      <c r="A254" s="49"/>
      <c r="B254" s="49"/>
      <c r="C254" s="50"/>
      <c r="D254" s="49"/>
      <c r="E254" s="49"/>
      <c r="F254" s="6"/>
      <c r="H254" s="49"/>
      <c r="L254" s="54"/>
    </row>
    <row r="255" s="4" customFormat="1" customHeight="1" spans="1:12">
      <c r="A255" s="49"/>
      <c r="B255" s="49"/>
      <c r="C255" s="50"/>
      <c r="D255" s="49"/>
      <c r="E255" s="49"/>
      <c r="F255" s="6"/>
      <c r="H255" s="49"/>
      <c r="L255" s="54"/>
    </row>
    <row r="256" s="4" customFormat="1" customHeight="1" spans="1:12">
      <c r="A256" s="51"/>
      <c r="B256" s="51"/>
      <c r="C256" s="52"/>
      <c r="D256" s="49"/>
      <c r="E256" s="49"/>
      <c r="F256" s="6"/>
      <c r="H256" s="49"/>
      <c r="L256" s="54"/>
    </row>
    <row r="257" s="4" customFormat="1" customHeight="1" spans="1:12">
      <c r="A257" s="49"/>
      <c r="B257" s="49"/>
      <c r="C257" s="50"/>
      <c r="D257" s="49"/>
      <c r="E257" s="49"/>
      <c r="F257" s="6"/>
      <c r="H257" s="49"/>
      <c r="L257" s="54"/>
    </row>
    <row r="258" s="4" customFormat="1" customHeight="1" spans="1:12">
      <c r="A258" s="49"/>
      <c r="B258" s="49"/>
      <c r="C258" s="50"/>
      <c r="D258" s="49"/>
      <c r="E258" s="49"/>
      <c r="F258" s="6"/>
      <c r="H258" s="49"/>
      <c r="L258" s="54"/>
    </row>
    <row r="259" s="4" customFormat="1" customHeight="1" spans="1:12">
      <c r="A259" s="49"/>
      <c r="B259" s="49"/>
      <c r="C259" s="50"/>
      <c r="D259" s="49"/>
      <c r="E259" s="49"/>
      <c r="F259" s="6"/>
      <c r="H259" s="49"/>
      <c r="L259" s="54"/>
    </row>
    <row r="260" s="4" customFormat="1" customHeight="1" spans="1:12">
      <c r="A260" s="49"/>
      <c r="B260" s="49"/>
      <c r="C260" s="50"/>
      <c r="D260" s="49"/>
      <c r="E260" s="49"/>
      <c r="F260" s="6"/>
      <c r="H260" s="49"/>
      <c r="L260" s="54"/>
    </row>
    <row r="261" s="4" customFormat="1" customHeight="1" spans="1:12">
      <c r="A261" s="49"/>
      <c r="B261" s="49"/>
      <c r="C261" s="50"/>
      <c r="D261" s="49"/>
      <c r="E261" s="49"/>
      <c r="F261" s="6"/>
      <c r="H261" s="49"/>
      <c r="L261" s="54"/>
    </row>
    <row r="262" s="4" customFormat="1" customHeight="1" spans="1:12">
      <c r="A262" s="51"/>
      <c r="B262" s="51"/>
      <c r="C262" s="52"/>
      <c r="D262" s="49"/>
      <c r="E262" s="49"/>
      <c r="F262" s="6"/>
      <c r="H262" s="49"/>
      <c r="L262" s="54"/>
    </row>
    <row r="263" s="4" customFormat="1" customHeight="1" spans="1:12">
      <c r="A263" s="49"/>
      <c r="B263" s="3"/>
      <c r="C263" s="55"/>
      <c r="D263" s="49"/>
      <c r="E263" s="49"/>
      <c r="F263" s="6"/>
      <c r="H263" s="49"/>
      <c r="L263" s="54"/>
    </row>
    <row r="264" s="4" customFormat="1" customHeight="1" spans="1:12">
      <c r="A264" s="49"/>
      <c r="B264" s="3"/>
      <c r="C264" s="55"/>
      <c r="D264" s="49"/>
      <c r="E264" s="49"/>
      <c r="F264" s="6"/>
      <c r="H264" s="49"/>
      <c r="L264" s="54"/>
    </row>
    <row r="265" s="4" customFormat="1" customHeight="1" spans="1:12">
      <c r="A265" s="49"/>
      <c r="B265" s="3"/>
      <c r="C265" s="55"/>
      <c r="D265" s="49"/>
      <c r="E265" s="49"/>
      <c r="F265" s="6"/>
      <c r="H265" s="49"/>
      <c r="L265" s="54"/>
    </row>
    <row r="266" s="4" customFormat="1" customHeight="1" spans="1:12">
      <c r="A266" s="49"/>
      <c r="B266" s="3"/>
      <c r="C266" s="55"/>
      <c r="D266" s="49"/>
      <c r="E266" s="49"/>
      <c r="F266" s="6"/>
      <c r="H266" s="49"/>
      <c r="L266" s="54"/>
    </row>
    <row r="267" s="4" customFormat="1" customHeight="1" spans="1:12">
      <c r="A267" s="49"/>
      <c r="B267" s="3"/>
      <c r="C267" s="55"/>
      <c r="D267" s="49"/>
      <c r="E267" s="49"/>
      <c r="F267" s="6"/>
      <c r="H267" s="49"/>
      <c r="L267" s="54"/>
    </row>
  </sheetData>
  <autoFilter xmlns:etc="http://www.wps.cn/officeDocument/2017/etCustomData" ref="A4:BF173" etc:filterBottomFollowUsedRange="0">
    <filterColumn colId="1">
      <filters>
        <filter val="台山市"/>
      </filters>
    </filterColumn>
    <extLst/>
  </autoFilter>
  <mergeCells count="1">
    <mergeCell ref="A2:H2"/>
  </mergeCells>
  <printOptions horizontalCentered="1"/>
  <pageMargins left="0.472222222222222" right="0.472222222222222" top="0.590277777777778" bottom="0.708333333333333" header="0.511805555555556" footer="0.511805555555556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2019-07-08T23:39:00Z</dcterms:created>
  <dcterms:modified xsi:type="dcterms:W3CDTF">2024-12-19T03:49:33Z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420186F81B881143C32D5867C0F59989</vt:lpwstr>
  </property>
</Properties>
</file>