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firstSheet="3"/>
  </bookViews>
  <sheets>
    <sheet name="1.资金分配表" sheetId="11" r:id="rId1"/>
  </sheets>
  <definedNames>
    <definedName name="_xlnm._FilterDatabase" localSheetId="0" hidden="1">'1.资金分配表'!$A$3:$C$23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<sst xmlns="http://schemas.openxmlformats.org/spreadsheetml/2006/main" count="25" uniqueCount="25">
  <si>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</t>
  </si>
  <si>
    <t>提前下达2025年疾病应急救助补助资金分配表</t>
  </si>
  <si>
    <t>单位</t>
  </si>
  <si>
    <t>2022.12.1-2023.11.30申请基金金额（元）</t>
  </si>
  <si>
    <t>2025年按比例补助分配
金额（万元）</t>
  </si>
  <si>
    <t>合计</t>
  </si>
  <si>
    <t>一、市级小计</t>
  </si>
  <si>
    <t>汕头市</t>
  </si>
  <si>
    <t>韶关市</t>
  </si>
  <si>
    <t>河源市</t>
  </si>
  <si>
    <t>梅州市</t>
  </si>
  <si>
    <t>惠州市</t>
  </si>
  <si>
    <t>汕尾市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</si>
  <si>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</si>
  <si>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</si>
  <si>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</si>
  <si>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</si>
  <si>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</si>
  <si>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</si>
  <si>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</si>
  <si>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</si>
  <si>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二、财政省直管县小计</t>
  </si>
  <si>
    <t>开平市</t>
  </si>
  <si>
    <t>恩平市</t>
  </si>
  <si>
    <t>市卫生健康局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</si>
</sst>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"/>
    <numFmt numFmtId="178" formatCode="0.00_ "/>
  </numFmts>
  <fonts count="29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22"/>
      <name val="宋体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/>
    </xf>
    <xf numFmtId="176" fontId="5" fillId="0" borderId="1" xfId="1" applyNumberFormat="1" applyFont="1" applyFill="1" applyBorder="1" applyAlignment="1">
      <alignment horizontal="right" vertical="center" wrapText="1"/>
    </xf>
    <xf numFmtId="177" fontId="5" fillId="0" borderId="1" xfId="0" applyNumberFormat="1" applyFont="1" applyBorder="1" applyAlignment="1">
      <alignment horizontal="right" vertical="center"/>
    </xf>
    <xf numFmtId="177" fontId="5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left" vertical="center" wrapText="1"/>
    </xf>
    <xf numFmtId="176" fontId="6" fillId="0" borderId="1" xfId="1" applyNumberFormat="1" applyFont="1" applyFill="1" applyBorder="1" applyAlignment="1">
      <alignment horizontal="right" vertical="center" wrapText="1"/>
    </xf>
    <xf numFmtId="178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分县年报格式" xfId="49"/>
    <cellStyle name="常规_Sheet1" xfId="50"/>
    <cellStyle name="常规 4 5 2" xfId="51"/>
    <cellStyle name="常规 12" xfId="52"/>
    <cellStyle name="常规_测算表" xfId="53"/>
    <cellStyle name="常规 2 2" xfId="54"/>
    <cellStyle name="常规 2" xfId="5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C23"/>
  <sheetViews>
    <sheetView tabSelected="1" view="pageBreakPreview" zoomScaleNormal="100" workbookViewId="0">
      <selection activeCell="E2" sqref="E2"/>
    </sheetView>
  </sheetViews>
  <sheetFormatPr defaultColWidth="8.89166666666667" defaultRowHeight="13.5" outlineLevelCol="2"/>
  <cols>
    <col min="1" max="1" width="27.625" customWidth="1"/>
    <col min="2" max="2" width="33.5" customWidth="1"/>
    <col min="3" max="3" width="32.375" customWidth="1"/>
  </cols>
  <sheetData>
    <row r="1" ht="47" customHeight="1" spans="1:3">
      <c r="A1" s="1" t="s">
        <v>0</v>
      </c>
      <c r="B1" s="1"/>
      <c r="C1" s="1"/>
    </row>
    <row r="2" ht="86" customHeight="1" spans="1:3">
      <c r="A2" s="2" t="s">
        <v>1</v>
      </c>
      <c r="B2" s="3"/>
      <c r="C2" s="3"/>
    </row>
    <row r="3" ht="51" customHeight="1" spans="1:3">
      <c r="A3" s="4" t="s">
        <v>2</v>
      </c>
      <c r="B3" s="4" t="s">
        <v>3</v>
      </c>
      <c r="C3" s="5" t="s">
        <v>4</v>
      </c>
    </row>
    <row r="4" ht="20" hidden="1" customHeight="1" spans="1:3">
      <c r="A4" s="6" t="s">
        <v>5</v>
      </c>
      <c r="B4" s="7">
        <v>33986814.97</v>
      </c>
      <c r="C4" s="7">
        <f>C5+C20</f>
        <v>2000</v>
      </c>
    </row>
    <row r="5" ht="20" hidden="1" customHeight="1" spans="1:3">
      <c r="A5" s="8" t="s">
        <v>6</v>
      </c>
      <c r="B5" s="8"/>
      <c r="C5" s="9">
        <f>SUM(C6:C19)</f>
        <v>1903</v>
      </c>
    </row>
    <row r="6" ht="20" hidden="1" customHeight="1" spans="1:3">
      <c r="A6" s="10" t="s">
        <v>7</v>
      </c>
      <c r="B6" s="11">
        <v>803379.44</v>
      </c>
      <c r="C6" s="12">
        <f>ROUND((B6/($B$4-$B$9-$B$14-$B$17))*2000,2)</f>
        <v>53.89</v>
      </c>
    </row>
    <row r="7" ht="20" hidden="1" customHeight="1" spans="1:3">
      <c r="A7" s="10" t="s">
        <v>8</v>
      </c>
      <c r="B7" s="13">
        <v>692932.47</v>
      </c>
      <c r="C7" s="12">
        <f>ROUND((B7/($B$4-$B$9-$B$14-$B$17))*2000,2)</f>
        <v>46.48</v>
      </c>
    </row>
    <row r="8" ht="20" hidden="1" customHeight="1" spans="1:3">
      <c r="A8" s="10" t="s">
        <v>9</v>
      </c>
      <c r="B8" s="13">
        <v>7914180.29</v>
      </c>
      <c r="C8" s="12">
        <f>ROUND((B8/($B$4-$B$9-$B$14-$B$17))*2000,2)</f>
        <v>530.83</v>
      </c>
    </row>
    <row r="9" ht="20" hidden="1" customHeight="1" spans="1:3">
      <c r="A9" s="10" t="s">
        <v>10</v>
      </c>
      <c r="B9" s="14">
        <v>0</v>
      </c>
      <c r="C9" s="12">
        <f>ROUND((B9/($B$4-$B$9-$B$17))*2000,2)</f>
        <v>0</v>
      </c>
    </row>
    <row r="10" ht="20" hidden="1" customHeight="1" spans="1:3">
      <c r="A10" s="10" t="s">
        <v>11</v>
      </c>
      <c r="B10" s="13">
        <v>13359539.95</v>
      </c>
      <c r="C10" s="12">
        <f>ROUND((B10/($B$4-$B$9-$B$14-$B$17))*2000,2)-0.37</f>
        <v>895.7</v>
      </c>
    </row>
    <row r="11" ht="20" hidden="1" customHeight="1" spans="1:3">
      <c r="A11" s="10" t="s">
        <v>12</v>
      </c>
      <c r="B11" s="13">
        <v>565071.49</v>
      </c>
      <c r="C11" s="12">
        <f>ROUND((B11/($B$4-$B$9-$B$14-$B$17))*2000,2)</f>
        <v>37.9</v>
      </c>
    </row>
    <row r="12" ht="20" hidden="1" customHeight="1" spans="1:3">
      <c r="A12" s="10" t="s">
        <v>13</v>
      </c>
      <c r="B12" s="13">
        <v>1773547.51</v>
      </c>
      <c r="C12" s="12">
        <f>ROUND((B12/($B$4-$B$9-$B$14-$B$17))*2000,2)</f>
        <v>118.96</v>
      </c>
    </row>
    <row r="13" ht="20" hidden="1" customHeight="1" spans="1:3">
      <c r="A13" s="10" t="s">
        <v>14</v>
      </c>
      <c r="B13" s="13">
        <v>233360.97</v>
      </c>
      <c r="C13" s="12">
        <f>ROUND((B13/($B$4-$B$9-$B$14-$B$17))*2000,2)</f>
        <v>15.65</v>
      </c>
    </row>
    <row r="14" ht="20" hidden="1" customHeight="1" spans="1:3">
      <c r="A14" s="10" t="s">
        <v>15</v>
      </c>
      <c r="B14" s="13">
        <v>4168691.59</v>
      </c>
      <c r="C14" s="12">
        <v>0</v>
      </c>
    </row>
    <row r="15" ht="20" hidden="1" customHeight="1" spans="1:3">
      <c r="A15" s="10" t="s">
        <v>16</v>
      </c>
      <c r="B15" s="13">
        <v>53526.62</v>
      </c>
      <c r="C15" s="12">
        <f>ROUND((B15/($B$4-$B$9-$B$14-$B$17))*2000,2)</f>
        <v>3.59</v>
      </c>
    </row>
    <row r="16" ht="20" hidden="1" customHeight="1" spans="1:3">
      <c r="A16" s="10" t="s">
        <v>17</v>
      </c>
      <c r="B16" s="13">
        <v>442932.55</v>
      </c>
      <c r="C16" s="12">
        <f>ROUND((B16/($B$4-$B$9-$B$14-$B$17))*2000,2)</f>
        <v>29.71</v>
      </c>
    </row>
    <row r="17" ht="20" hidden="1" customHeight="1" spans="1:3">
      <c r="A17" s="10" t="s">
        <v>18</v>
      </c>
      <c r="B17" s="14">
        <v>0</v>
      </c>
      <c r="C17" s="12">
        <f>ROUND((B17/($B$4-$B$9-$B$17))*2000,0)</f>
        <v>0</v>
      </c>
    </row>
    <row r="18" ht="20" hidden="1" customHeight="1" spans="1:3">
      <c r="A18" s="15" t="s">
        <v>19</v>
      </c>
      <c r="B18" s="13">
        <v>2480903.7</v>
      </c>
      <c r="C18" s="16">
        <f>ROUND((B18/($B$4-$B$9-$B$14-$B$17))*2000,2)</f>
        <v>166.4</v>
      </c>
    </row>
    <row r="19" ht="20" hidden="1" customHeight="1" spans="1:3">
      <c r="A19" s="15" t="s">
        <v>20</v>
      </c>
      <c r="B19" s="13">
        <v>58070.78</v>
      </c>
      <c r="C19" s="16">
        <f>ROUND((B19/($B$4-$B$9-$B$14-$B$17))*2000,2)</f>
        <v>3.89</v>
      </c>
    </row>
    <row r="20" ht="20" hidden="1" customHeight="1" spans="1:3">
      <c r="A20" s="8" t="s">
        <v>21</v>
      </c>
      <c r="B20" s="8"/>
      <c r="C20" s="17">
        <f>SUM(C21:C23)</f>
        <v>97</v>
      </c>
    </row>
    <row r="21" ht="20" hidden="1" customHeight="1" spans="1:3">
      <c r="A21" s="18" t="s">
        <v>22</v>
      </c>
      <c r="B21" s="13">
        <v>19441.98</v>
      </c>
      <c r="C21" s="12">
        <f>ROUND((B21/(B21+B22+B23))*97,2)</f>
        <v>1.31</v>
      </c>
    </row>
    <row r="22" ht="20" hidden="1" customHeight="1" spans="1:3">
      <c r="A22" s="18" t="s">
        <v>23</v>
      </c>
      <c r="B22" s="13">
        <v>1154974.91</v>
      </c>
      <c r="C22" s="12">
        <f>ROUND((B22/(B21+B22+B23))*97,2)</f>
        <v>77.76</v>
      </c>
    </row>
    <row r="23" ht="117" customHeight="1" spans="1:3">
      <c r="A23" s="18" t="s">
        <v>24</v>
      </c>
      <c r="B23" s="13">
        <v>266260.72</v>
      </c>
      <c r="C23" s="12">
        <f>ROUND((B23/(B21+B22+B23))*97,2)</f>
        <v>17.93</v>
      </c>
    </row>
  </sheetData>
  <autoFilter xmlns:etc="http://www.wps.cn/officeDocument/2017/etCustomData" ref="A3:C23" etc:filterBottomFollowUsedRange="0">
    <filterColumn colId="0">
      <filters>
        <filter val="台山市"/>
      </filters>
    </filterColumn>
    <extLst/>
  </autoFilter>
  <mergeCells count="4">
    <mergeCell ref="A1:C1"/>
    <mergeCell ref="A2:C2"/>
    <mergeCell ref="A5:B5"/>
    <mergeCell ref="A20:B20"/>
  </mergeCells>
  <printOptions horizontalCentered="1"/>
  <pageMargins left="0.590277777777778" right="0.590277777777778" top="0.590277777777778" bottom="0.590277777777778" header="0.5" footer="0.393055555555556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1.资金分配表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2021-10-23T06:46:00Z</dcterms:created>
  <dcterms:modified xsi:type="dcterms:W3CDTF">2024-12-20T08:46:26Z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63ADDE7F44F97CF332425967787E04F5</vt:lpwstr>
  </property>
</Properties>
</file>